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740" activeTab="1"/>
  </bookViews>
  <sheets>
    <sheet name="район" sheetId="1" r:id="rId1"/>
    <sheet name="консолидированный" sheetId="2" r:id="rId2"/>
  </sheets>
  <definedNames>
    <definedName name="_xlnm.Print_Area" localSheetId="1">консолидированный!$A$1:$F$48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3" i="2"/>
  <c r="D38"/>
  <c r="D39"/>
  <c r="D40"/>
  <c r="D45"/>
  <c r="D46"/>
  <c r="D35"/>
  <c r="C48"/>
  <c r="E48"/>
  <c r="D32" i="1"/>
  <c r="D39"/>
  <c r="D40"/>
  <c r="D37"/>
  <c r="D44"/>
  <c r="D43"/>
  <c r="D42"/>
  <c r="D36"/>
  <c r="D35"/>
  <c r="C45"/>
  <c r="E45"/>
  <c r="D48" i="2" l="1"/>
  <c r="D45" i="1"/>
  <c r="C18"/>
  <c r="E11" i="2" l="1"/>
  <c r="D18" i="1" l="1"/>
  <c r="D11" i="2"/>
  <c r="D21"/>
  <c r="C11"/>
  <c r="D7" i="1" l="1"/>
  <c r="E18" l="1"/>
  <c r="E11" l="1"/>
  <c r="D11"/>
  <c r="C11"/>
  <c r="D7" i="2"/>
  <c r="D16"/>
  <c r="C21"/>
  <c r="E21"/>
  <c r="E7" i="1"/>
  <c r="C7"/>
  <c r="E7" i="2"/>
  <c r="E16"/>
  <c r="C7"/>
  <c r="C16"/>
  <c r="D6" i="1" l="1"/>
  <c r="D31" s="1"/>
  <c r="E6" i="2"/>
  <c r="E34" s="1"/>
  <c r="D6"/>
  <c r="D34" s="1"/>
  <c r="C6"/>
  <c r="C34" s="1"/>
  <c r="E6" i="1"/>
  <c r="E31" s="1"/>
  <c r="C6"/>
  <c r="C31" s="1"/>
</calcChain>
</file>

<file path=xl/sharedStrings.xml><?xml version="1.0" encoding="utf-8"?>
<sst xmlns="http://schemas.openxmlformats.org/spreadsheetml/2006/main" count="121" uniqueCount="65">
  <si>
    <t xml:space="preserve">                                                     </t>
  </si>
  <si>
    <t xml:space="preserve">                                                                                                                 (тыс.руб.)                                                                              </t>
  </si>
  <si>
    <t>КБК</t>
  </si>
  <si>
    <t>Наименование источника</t>
  </si>
  <si>
    <t xml:space="preserve">План   </t>
  </si>
  <si>
    <t>НАЛОГОВЫЕ И НЕНАЛОГОВЫЕ ДОХОДЫ</t>
  </si>
  <si>
    <t>Налоги на прибыль, доходы</t>
  </si>
  <si>
    <t>Налог на прибыль организаций</t>
  </si>
  <si>
    <t>Налог на доходы физ. лиц</t>
  </si>
  <si>
    <t>Налоги на совокупный доход</t>
  </si>
  <si>
    <t>Единый налог на вмененный доход для отдельных видов деятельности</t>
  </si>
  <si>
    <t>Единый с/х  налог</t>
  </si>
  <si>
    <t>Государственная пошлина</t>
  </si>
  <si>
    <t>Задолженность по отмененным налогам</t>
  </si>
  <si>
    <t>Доходы от использования имущества, находящегося в муниципальной собственности</t>
  </si>
  <si>
    <t>Доходы от сдачи в аренду имущества, находящегося в оперативном управлении муниципальных органов управления и созданных ими уч-ий и в хоз.ведении МУП</t>
  </si>
  <si>
    <t>Арендная плата за земли</t>
  </si>
  <si>
    <t>Платежи при пользовании природными ресурсами</t>
  </si>
  <si>
    <t>Доходы от оказания платных услуг и компенсация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</si>
  <si>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</si>
  <si>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</si>
  <si>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</si>
  <si>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</si>
  <si>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ИТОГО ДОХОДЫ</t>
  </si>
  <si>
    <t>Национальная экономика</t>
  </si>
  <si>
    <t>Образование</t>
  </si>
  <si>
    <t>Здравоохранение</t>
  </si>
  <si>
    <t>Социальная политика</t>
  </si>
  <si>
    <t>ИТОГО РАСХОДЫ</t>
  </si>
  <si>
    <t>Ожидаемое</t>
  </si>
  <si>
    <t>Прочие поступления от использования имущества</t>
  </si>
  <si>
    <t>Налоги на имущество</t>
  </si>
  <si>
    <t>Налог на имущество физ лиц</t>
  </si>
  <si>
    <t>Земельный налог</t>
  </si>
  <si>
    <t>Национальная оборона</t>
  </si>
  <si>
    <t>Межбюджетные трансферты общего характера</t>
  </si>
  <si>
    <t>Общегосударственные вопросы</t>
  </si>
  <si>
    <t>Налог взимаемый в связи с применением патента</t>
  </si>
  <si>
    <t>Доходы от перечисления части прибыли</t>
  </si>
  <si>
    <t>Налоги на товары(работы, услуги) реализуемые на территории РФ</t>
  </si>
  <si>
    <t>Налоги на товары (работы, услуги) реализуемые на территории РФ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</si>
  <si>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</si>
  <si>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</si>
  <si>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</si>
  <si>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</si>
  <si>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</si>
  <si>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</si>
  <si>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</si>
  <si>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</si>
  <si>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</si>
  <si>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</si>
  <si>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</si>
  <si>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Национальная безопасность и правоохранительная деятельность</t>
  </si>
  <si>
    <t>Жилищно-коммунальное хозяйство</t>
  </si>
  <si>
    <t>Культура и кинематография</t>
  </si>
  <si>
    <t>Физическая культура и спорт</t>
  </si>
  <si>
    <t>Доходы, получаемые в виде арендной платы за земли, находящиеся в муниципальной собственности</t>
  </si>
  <si>
    <t>Плата по соглашениям об установлении сервитута</t>
  </si>
  <si>
    <t>Налог, взимаемый в связи с применением упрощенной системы налогообложения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</si>
  <si>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</si>
  <si>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Ожидаемое исполнение районного  бюджета    2023г.</t>
  </si>
  <si>
    <t>Факт 2022</t>
  </si>
  <si>
    <t>Ожидаемое исполнение консолидированного  бюджета  2023г.</t>
  </si>
  <si>
    <t>Охрана окружаюшей среды</t>
  </si>
  <si>
    <t>0600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</si>
</sst>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5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49" fontId="1" fillId="0" borderId="6" xfId="0" applyNumberFormat="1" applyFont="1" applyBorder="1" applyAlignment="1" applyProtection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top" wrapText="1"/>
    </xf>
    <xf numFmtId="164" fontId="1" fillId="0" borderId="6" xfId="0" applyNumberFormat="1" applyFont="1" applyBorder="1" applyAlignment="1" applyProtection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165" fontId="2" fillId="0" borderId="2" xfId="0" applyNumberFormat="1" applyFont="1" applyBorder="1" applyAlignment="1">
      <alignment horizontal="center" vertical="top" wrapText="1"/>
    </xf>
    <xf numFmtId="165" fontId="2" fillId="0" borderId="2" xfId="0" applyNumberFormat="1" applyFont="1" applyFill="1" applyBorder="1" applyAlignment="1">
      <alignment horizontal="center" vertical="top" wrapText="1"/>
    </xf>
    <xf numFmtId="165" fontId="1" fillId="0" borderId="2" xfId="0" applyNumberFormat="1" applyFont="1" applyBorder="1" applyAlignment="1">
      <alignment horizontal="center" vertical="top" wrapText="1"/>
    </xf>
    <xf numFmtId="165" fontId="1" fillId="0" borderId="2" xfId="0" applyNumberFormat="1" applyFont="1" applyFill="1" applyBorder="1" applyAlignment="1">
      <alignment horizontal="center" vertical="top" wrapText="1"/>
    </xf>
    <xf numFmtId="165" fontId="2" fillId="2" borderId="2" xfId="0" applyNumberFormat="1" applyFont="1" applyFill="1" applyBorder="1" applyAlignment="1">
      <alignment horizontal="center" vertical="top" wrapText="1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top" wrapText="1"/>
    </xf>
    <xf numFmtId="165" fontId="2" fillId="0" borderId="4" xfId="0" applyNumberFormat="1" applyFont="1" applyFill="1" applyBorder="1" applyAlignment="1">
      <alignment horizontal="center" vertical="top" wrapText="1"/>
    </xf>
    <xf numFmtId="165" fontId="2" fillId="0" borderId="3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/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165" fontId="2" fillId="0" borderId="4" xfId="0" applyNumberFormat="1" applyFont="1" applyBorder="1" applyAlignment="1">
      <alignment horizontal="center" vertical="top" wrapText="1"/>
    </xf>
    <xf numFmtId="165" fontId="2" fillId="0" borderId="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5"/>
  <sheetViews>
    <sheetView topLeftCell="A36" workbookViewId="0">
      <selection activeCell="L49" sqref="L48:L49"/>
    </sheetView>
  </sheetViews>
  <sheetFormatPr defaultRowHeight="12.75"/>
  <cols>
    <col min="1" max="1" width="15.5703125" customWidth="1"/>
    <col min="2" max="2" width="31" customWidth="1"/>
    <col min="3" max="3" width="13.42578125" customWidth="1"/>
    <col min="4" max="4" width="12.85546875" customWidth="1"/>
    <col min="5" max="5" width="14.5703125" style="13" customWidth="1"/>
  </cols>
  <sheetData>
    <row r="1" spans="1:5" ht="20.25">
      <c r="A1" s="1" t="s">
        <v>60</v>
      </c>
    </row>
    <row r="2" spans="1:5" ht="15.75">
      <c r="A2" s="2" t="s">
        <v>0</v>
      </c>
    </row>
    <row r="3" spans="1:5" ht="16.5" thickBot="1">
      <c r="A3" s="28" t="s">
        <v>1</v>
      </c>
      <c r="B3" s="28"/>
      <c r="C3" s="28"/>
      <c r="D3" s="28"/>
      <c r="E3" s="28"/>
    </row>
    <row r="4" spans="1:5" ht="31.5">
      <c r="A4" s="29" t="s">
        <v>2</v>
      </c>
      <c r="B4" s="29" t="s">
        <v>3</v>
      </c>
      <c r="C4" s="12" t="s">
        <v>4</v>
      </c>
      <c r="D4" s="12" t="s">
        <v>29</v>
      </c>
      <c r="E4" s="31" t="s">
        <v>61</v>
      </c>
    </row>
    <row r="5" spans="1:5" ht="16.5" thickBot="1">
      <c r="A5" s="30"/>
      <c r="B5" s="30"/>
      <c r="C5" s="14">
        <v>2023</v>
      </c>
      <c r="D5" s="14">
        <v>2023</v>
      </c>
      <c r="E5" s="32"/>
    </row>
    <row r="6" spans="1:5" ht="32.25" thickBot="1">
      <c r="A6" s="6">
        <v>10000000</v>
      </c>
      <c r="B6" s="4" t="s">
        <v>5</v>
      </c>
      <c r="C6" s="18">
        <f>C7+C11+C16+C17+C18+C25+C26+C27+C28+C29+C10</f>
        <v>146235.69999999998</v>
      </c>
      <c r="D6" s="18">
        <f>D7+D11+D16+D17+D18+D25+D26+D27+D28+D29+D10</f>
        <v>149732.40000000002</v>
      </c>
      <c r="E6" s="19">
        <f>E7+E11+E16+E17+E18+E25+E26+E27+E28+E29+E10</f>
        <v>143808.79999999996</v>
      </c>
    </row>
    <row r="7" spans="1:5" ht="16.5" thickBot="1">
      <c r="A7" s="6">
        <v>10100000</v>
      </c>
      <c r="B7" s="4" t="s">
        <v>6</v>
      </c>
      <c r="C7" s="18">
        <f>C8+C9</f>
        <v>96294.2</v>
      </c>
      <c r="D7" s="18">
        <f>D8+D9</f>
        <v>106719.2</v>
      </c>
      <c r="E7" s="19">
        <f>E8+E9</f>
        <v>95708.3</v>
      </c>
    </row>
    <row r="8" spans="1:5" ht="32.25" thickBot="1">
      <c r="A8" s="7">
        <v>10101012</v>
      </c>
      <c r="B8" s="5" t="s">
        <v>7</v>
      </c>
      <c r="C8" s="20">
        <v>75</v>
      </c>
      <c r="D8" s="20">
        <v>500</v>
      </c>
      <c r="E8" s="21">
        <v>193.2</v>
      </c>
    </row>
    <row r="9" spans="1:5" ht="16.5" thickBot="1">
      <c r="A9" s="7">
        <v>10102000</v>
      </c>
      <c r="B9" s="5" t="s">
        <v>8</v>
      </c>
      <c r="C9" s="20">
        <v>96219.199999999997</v>
      </c>
      <c r="D9" s="20">
        <v>106219.2</v>
      </c>
      <c r="E9" s="21">
        <v>95515.1</v>
      </c>
    </row>
    <row r="10" spans="1:5" ht="48" thickBot="1">
      <c r="A10" s="6">
        <v>10302000</v>
      </c>
      <c r="B10" s="4" t="s">
        <v>39</v>
      </c>
      <c r="C10" s="18">
        <v>186.2</v>
      </c>
      <c r="D10" s="18">
        <v>186.2</v>
      </c>
      <c r="E10" s="19">
        <v>204.5</v>
      </c>
    </row>
    <row r="11" spans="1:5" ht="32.25" thickBot="1">
      <c r="A11" s="6">
        <v>10500000</v>
      </c>
      <c r="B11" s="4" t="s">
        <v>9</v>
      </c>
      <c r="C11" s="18">
        <f>C12+C13+C14+C15</f>
        <v>36320.699999999997</v>
      </c>
      <c r="D11" s="18">
        <f>D12+D13+D14+D15</f>
        <v>27920</v>
      </c>
      <c r="E11" s="18">
        <f>E12+E13+E14+E15</f>
        <v>32870.300000000003</v>
      </c>
    </row>
    <row r="12" spans="1:5" ht="48" thickBot="1">
      <c r="A12" s="7">
        <v>10501000</v>
      </c>
      <c r="B12" s="11" t="s">
        <v>58</v>
      </c>
      <c r="C12" s="20">
        <v>28320</v>
      </c>
      <c r="D12" s="20">
        <v>20320</v>
      </c>
      <c r="E12" s="21">
        <v>25163.8</v>
      </c>
    </row>
    <row r="13" spans="1:5" ht="48" thickBot="1">
      <c r="A13" s="7">
        <v>10502000</v>
      </c>
      <c r="B13" s="10" t="s">
        <v>10</v>
      </c>
      <c r="C13" s="20">
        <v>0</v>
      </c>
      <c r="D13" s="20">
        <v>0</v>
      </c>
      <c r="E13" s="21">
        <v>305.8</v>
      </c>
    </row>
    <row r="14" spans="1:5" ht="16.5" thickBot="1">
      <c r="A14" s="7">
        <v>10503000</v>
      </c>
      <c r="B14" s="5" t="s">
        <v>11</v>
      </c>
      <c r="C14" s="20">
        <v>2325.6999999999998</v>
      </c>
      <c r="D14" s="20">
        <v>1925</v>
      </c>
      <c r="E14" s="21">
        <v>1913.4</v>
      </c>
    </row>
    <row r="15" spans="1:5" ht="32.25" thickBot="1">
      <c r="A15" s="7">
        <v>10504000</v>
      </c>
      <c r="B15" s="5" t="s">
        <v>37</v>
      </c>
      <c r="C15" s="20">
        <v>5675</v>
      </c>
      <c r="D15" s="20">
        <v>5675</v>
      </c>
      <c r="E15" s="21">
        <v>5487.3</v>
      </c>
    </row>
    <row r="16" spans="1:5" ht="16.5" thickBot="1">
      <c r="A16" s="6">
        <v>10800000</v>
      </c>
      <c r="B16" s="4" t="s">
        <v>12</v>
      </c>
      <c r="C16" s="18">
        <v>3565</v>
      </c>
      <c r="D16" s="18">
        <v>3900</v>
      </c>
      <c r="E16" s="19">
        <v>4028.4</v>
      </c>
    </row>
    <row r="17" spans="1:5" ht="32.25" thickBot="1">
      <c r="A17" s="6">
        <v>10900000</v>
      </c>
      <c r="B17" s="4" t="s">
        <v>13</v>
      </c>
      <c r="C17" s="18"/>
      <c r="D17" s="18"/>
      <c r="E17" s="19"/>
    </row>
    <row r="18" spans="1:5" ht="63.75" thickBot="1">
      <c r="A18" s="6">
        <v>11100000</v>
      </c>
      <c r="B18" s="4" t="s">
        <v>14</v>
      </c>
      <c r="C18" s="18">
        <f>C19+C20+C21+C23+C22</f>
        <v>5540.7999999999993</v>
      </c>
      <c r="D18" s="18">
        <f>D19+D20+D21+D23+D22+D24</f>
        <v>6457</v>
      </c>
      <c r="E18" s="19">
        <f>E19+E20+E21+E23+E22+E24</f>
        <v>5818.5</v>
      </c>
    </row>
    <row r="19" spans="1:5" ht="79.5" thickBot="1">
      <c r="A19" s="7">
        <v>11105020</v>
      </c>
      <c r="B19" s="5" t="s">
        <v>56</v>
      </c>
      <c r="C19" s="20">
        <v>3596.1</v>
      </c>
      <c r="D19" s="20">
        <v>4400.3</v>
      </c>
      <c r="E19" s="21">
        <v>3376.3</v>
      </c>
    </row>
    <row r="20" spans="1:5" ht="102" customHeight="1" thickBot="1">
      <c r="A20" s="7">
        <v>11105035</v>
      </c>
      <c r="B20" s="5" t="s">
        <v>15</v>
      </c>
      <c r="C20" s="20">
        <v>720.3</v>
      </c>
      <c r="D20" s="20">
        <v>720.3</v>
      </c>
      <c r="E20" s="21">
        <v>876</v>
      </c>
    </row>
    <row r="21" spans="1:5" ht="16.5" thickBot="1">
      <c r="A21" s="7">
        <v>11105010</v>
      </c>
      <c r="B21" s="5" t="s">
        <v>16</v>
      </c>
      <c r="C21" s="20">
        <v>1200</v>
      </c>
      <c r="D21" s="20">
        <v>1300</v>
      </c>
      <c r="E21" s="21">
        <v>1534.5</v>
      </c>
    </row>
    <row r="22" spans="1:5" ht="32.25" thickBot="1">
      <c r="A22" s="7">
        <v>11105300</v>
      </c>
      <c r="B22" s="5" t="s">
        <v>57</v>
      </c>
      <c r="C22" s="20">
        <v>15.4</v>
      </c>
      <c r="D22" s="20">
        <v>15.4</v>
      </c>
      <c r="E22" s="21">
        <v>12.2</v>
      </c>
    </row>
    <row r="23" spans="1:5" ht="32.25" thickBot="1">
      <c r="A23" s="7">
        <v>11107010</v>
      </c>
      <c r="B23" s="5" t="s">
        <v>38</v>
      </c>
      <c r="C23" s="20">
        <v>9</v>
      </c>
      <c r="D23" s="20">
        <v>9</v>
      </c>
      <c r="E23" s="21"/>
    </row>
    <row r="24" spans="1:5" ht="205.5" thickBot="1">
      <c r="A24" s="7">
        <v>11109040</v>
      </c>
      <c r="B24" s="15" t="s">
        <v>59</v>
      </c>
      <c r="C24" s="20"/>
      <c r="D24" s="20">
        <v>12</v>
      </c>
      <c r="E24" s="21">
        <v>19.5</v>
      </c>
    </row>
    <row r="25" spans="1:5" ht="32.25" thickBot="1">
      <c r="A25" s="6">
        <v>11201000</v>
      </c>
      <c r="B25" s="4" t="s">
        <v>17</v>
      </c>
      <c r="C25" s="18">
        <v>500</v>
      </c>
      <c r="D25" s="18">
        <v>250</v>
      </c>
      <c r="E25" s="19">
        <v>523.9</v>
      </c>
    </row>
    <row r="26" spans="1:5" ht="63.75" thickBot="1">
      <c r="A26" s="6">
        <v>11300000</v>
      </c>
      <c r="B26" s="4" t="s">
        <v>18</v>
      </c>
      <c r="C26" s="18">
        <v>272</v>
      </c>
      <c r="D26" s="18">
        <v>435</v>
      </c>
      <c r="E26" s="19">
        <v>564.29999999999995</v>
      </c>
    </row>
    <row r="27" spans="1:5" ht="48" thickBot="1">
      <c r="A27" s="6">
        <v>11400000</v>
      </c>
      <c r="B27" s="4" t="s">
        <v>19</v>
      </c>
      <c r="C27" s="18">
        <v>1686.8</v>
      </c>
      <c r="D27" s="18">
        <v>1865</v>
      </c>
      <c r="E27" s="19">
        <v>2790</v>
      </c>
    </row>
    <row r="28" spans="1:5" ht="32.25" thickBot="1">
      <c r="A28" s="6">
        <v>11600000</v>
      </c>
      <c r="B28" s="4" t="s">
        <v>20</v>
      </c>
      <c r="C28" s="18">
        <v>1870</v>
      </c>
      <c r="D28" s="18">
        <v>2000</v>
      </c>
      <c r="E28" s="19">
        <v>1297.3</v>
      </c>
    </row>
    <row r="29" spans="1:5" ht="25.5" customHeight="1" thickBot="1">
      <c r="A29" s="6">
        <v>11700000</v>
      </c>
      <c r="B29" s="4" t="s">
        <v>21</v>
      </c>
      <c r="C29" s="18"/>
      <c r="D29" s="18"/>
      <c r="E29" s="19">
        <v>3.3</v>
      </c>
    </row>
    <row r="30" spans="1:5" ht="32.25" thickBot="1">
      <c r="A30" s="6">
        <v>20000000</v>
      </c>
      <c r="B30" s="4" t="s">
        <v>22</v>
      </c>
      <c r="C30" s="18">
        <v>1331699.3999999999</v>
      </c>
      <c r="D30" s="18">
        <v>1331699.3999999999</v>
      </c>
      <c r="E30" s="19">
        <v>1209008.2</v>
      </c>
    </row>
    <row r="31" spans="1:5" ht="16.5" thickBot="1">
      <c r="A31" s="7"/>
      <c r="B31" s="4" t="s">
        <v>23</v>
      </c>
      <c r="C31" s="18">
        <f>C30+C6</f>
        <v>1477935.0999999999</v>
      </c>
      <c r="D31" s="22">
        <f>D30+D6</f>
        <v>1481431.7999999998</v>
      </c>
      <c r="E31" s="19">
        <f>E30+E6</f>
        <v>1352817</v>
      </c>
    </row>
    <row r="32" spans="1:5" ht="12.75" customHeight="1">
      <c r="A32" s="33" t="s">
        <v>41</v>
      </c>
      <c r="B32" s="29" t="s">
        <v>36</v>
      </c>
      <c r="C32" s="35">
        <v>95680.6</v>
      </c>
      <c r="D32" s="35">
        <f>C32*0.84</f>
        <v>80371.703999999998</v>
      </c>
      <c r="E32" s="26">
        <v>70452.2</v>
      </c>
    </row>
    <row r="33" spans="1:5" ht="23.25" customHeight="1" thickBot="1">
      <c r="A33" s="34"/>
      <c r="B33" s="30"/>
      <c r="C33" s="36"/>
      <c r="D33" s="36"/>
      <c r="E33" s="27"/>
    </row>
    <row r="34" spans="1:5" ht="16.5" thickBot="1">
      <c r="A34" s="9" t="s">
        <v>42</v>
      </c>
      <c r="B34" s="4" t="s">
        <v>34</v>
      </c>
      <c r="C34" s="18">
        <v>2870.6</v>
      </c>
      <c r="D34" s="18">
        <v>2870.6</v>
      </c>
      <c r="E34" s="19">
        <v>2497.4</v>
      </c>
    </row>
    <row r="35" spans="1:5" ht="48" thickBot="1">
      <c r="A35" s="9" t="s">
        <v>43</v>
      </c>
      <c r="B35" s="4" t="s">
        <v>52</v>
      </c>
      <c r="C35" s="18">
        <v>9336.1</v>
      </c>
      <c r="D35" s="18">
        <f>C35*0.967</f>
        <v>9028.0087000000003</v>
      </c>
      <c r="E35" s="19">
        <v>6435.4</v>
      </c>
    </row>
    <row r="36" spans="1:5" ht="16.5" thickBot="1">
      <c r="A36" s="9" t="s">
        <v>44</v>
      </c>
      <c r="B36" s="4" t="s">
        <v>24</v>
      </c>
      <c r="C36" s="18">
        <v>48777.1</v>
      </c>
      <c r="D36" s="18">
        <f>C36*0.982</f>
        <v>47899.112199999996</v>
      </c>
      <c r="E36" s="19">
        <v>32603.7</v>
      </c>
    </row>
    <row r="37" spans="1:5" ht="32.25" thickBot="1">
      <c r="A37" s="9" t="s">
        <v>45</v>
      </c>
      <c r="B37" s="4" t="s">
        <v>53</v>
      </c>
      <c r="C37" s="18">
        <v>118917.8</v>
      </c>
      <c r="D37" s="18">
        <f>C37*0.999</f>
        <v>118798.88220000001</v>
      </c>
      <c r="E37" s="19">
        <v>123091.9</v>
      </c>
    </row>
    <row r="38" spans="1:5" ht="23.25" customHeight="1" thickBot="1">
      <c r="A38" s="25" t="s">
        <v>64</v>
      </c>
      <c r="B38" s="4" t="s">
        <v>63</v>
      </c>
      <c r="C38" s="18">
        <v>7733</v>
      </c>
      <c r="D38" s="18">
        <v>7733</v>
      </c>
      <c r="E38" s="19">
        <v>4597.7</v>
      </c>
    </row>
    <row r="39" spans="1:5" ht="16.5" thickBot="1">
      <c r="A39" s="9" t="s">
        <v>46</v>
      </c>
      <c r="B39" s="4" t="s">
        <v>25</v>
      </c>
      <c r="C39" s="18">
        <v>867973.8</v>
      </c>
      <c r="D39" s="18">
        <f>C39*0.985</f>
        <v>854954.19300000009</v>
      </c>
      <c r="E39" s="19">
        <v>777867.1</v>
      </c>
    </row>
    <row r="40" spans="1:5" ht="32.25" thickBot="1">
      <c r="A40" s="9" t="s">
        <v>47</v>
      </c>
      <c r="B40" s="4" t="s">
        <v>54</v>
      </c>
      <c r="C40" s="18">
        <v>117948.9</v>
      </c>
      <c r="D40" s="18">
        <f>C40*0.95</f>
        <v>112051.45499999999</v>
      </c>
      <c r="E40" s="19">
        <v>99622.399999999994</v>
      </c>
    </row>
    <row r="41" spans="1:5" ht="16.5" thickBot="1">
      <c r="A41" s="9" t="s">
        <v>48</v>
      </c>
      <c r="B41" s="4" t="s">
        <v>26</v>
      </c>
      <c r="C41" s="18">
        <v>91.1</v>
      </c>
      <c r="D41" s="18">
        <v>91.1</v>
      </c>
      <c r="E41" s="19">
        <v>18.7</v>
      </c>
    </row>
    <row r="42" spans="1:5" ht="16.5" thickBot="1">
      <c r="A42" s="9" t="s">
        <v>49</v>
      </c>
      <c r="B42" s="4" t="s">
        <v>27</v>
      </c>
      <c r="C42" s="18">
        <v>70776</v>
      </c>
      <c r="D42" s="18">
        <f>C42*0.924</f>
        <v>65397.024000000005</v>
      </c>
      <c r="E42" s="19">
        <v>41434.699999999997</v>
      </c>
    </row>
    <row r="43" spans="1:5" ht="32.25" thickBot="1">
      <c r="A43" s="9" t="s">
        <v>50</v>
      </c>
      <c r="B43" s="4" t="s">
        <v>55</v>
      </c>
      <c r="C43" s="18">
        <v>765.6</v>
      </c>
      <c r="D43" s="18">
        <f>C43*0.988</f>
        <v>756.41280000000006</v>
      </c>
      <c r="E43" s="19">
        <v>9783.2999999999993</v>
      </c>
    </row>
    <row r="44" spans="1:5" ht="48" thickBot="1">
      <c r="A44" s="9" t="s">
        <v>51</v>
      </c>
      <c r="B44" s="4" t="s">
        <v>35</v>
      </c>
      <c r="C44" s="23">
        <v>177071.9</v>
      </c>
      <c r="D44" s="23">
        <f>C44*0.995</f>
        <v>176186.5405</v>
      </c>
      <c r="E44" s="24">
        <v>167218.20000000001</v>
      </c>
    </row>
    <row r="45" spans="1:5" ht="16.5" thickBot="1">
      <c r="A45" s="7"/>
      <c r="B45" s="4" t="s">
        <v>28</v>
      </c>
      <c r="C45" s="19">
        <f t="shared" ref="C45:D45" si="0">C32+C35+C36+C37+C39+C40+C41+C42+C43+C34+C44+C38</f>
        <v>1517942.5000000002</v>
      </c>
      <c r="D45" s="19">
        <f t="shared" si="0"/>
        <v>1476138.0324000004</v>
      </c>
      <c r="E45" s="19">
        <f>E32+E35+E36+E37+E39+E40+E41+E42+E43+E34+E44+E38</f>
        <v>1335622.6999999997</v>
      </c>
    </row>
  </sheetData>
  <mergeCells count="9">
    <mergeCell ref="E32:E33"/>
    <mergeCell ref="A3:E3"/>
    <mergeCell ref="A4:A5"/>
    <mergeCell ref="B4:B5"/>
    <mergeCell ref="E4:E5"/>
    <mergeCell ref="A32:A33"/>
    <mergeCell ref="B32:B33"/>
    <mergeCell ref="C32:C33"/>
    <mergeCell ref="D32:D33"/>
  </mergeCells>
  <phoneticPr fontId="4" type="noConversion"/>
  <pageMargins left="0.78740157480314965" right="0.78740157480314965" top="0.59055118110236227" bottom="0.59055118110236227" header="0.51181102362204722" footer="0.51181102362204722"/>
  <pageSetup paperSize="9" scale="9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8"/>
  <sheetViews>
    <sheetView tabSelected="1" topLeftCell="A34" workbookViewId="0">
      <selection activeCell="D42" sqref="D42"/>
    </sheetView>
  </sheetViews>
  <sheetFormatPr defaultRowHeight="12.75"/>
  <cols>
    <col min="1" max="1" width="17.140625" customWidth="1"/>
    <col min="2" max="2" width="29" customWidth="1"/>
    <col min="3" max="3" width="14" customWidth="1"/>
    <col min="4" max="4" width="12.85546875" customWidth="1"/>
    <col min="5" max="5" width="14.85546875" customWidth="1"/>
  </cols>
  <sheetData>
    <row r="1" spans="1:5" ht="20.25">
      <c r="A1" s="1" t="s">
        <v>62</v>
      </c>
    </row>
    <row r="2" spans="1:5" ht="15.75">
      <c r="A2" s="2" t="s">
        <v>0</v>
      </c>
    </row>
    <row r="3" spans="1:5" ht="16.5" thickBot="1">
      <c r="A3" s="2" t="s">
        <v>1</v>
      </c>
    </row>
    <row r="4" spans="1:5" ht="31.5">
      <c r="A4" s="8" t="s">
        <v>2</v>
      </c>
      <c r="B4" s="8" t="s">
        <v>3</v>
      </c>
      <c r="C4" s="3" t="s">
        <v>4</v>
      </c>
      <c r="D4" s="3" t="s">
        <v>29</v>
      </c>
      <c r="E4" s="17" t="s">
        <v>61</v>
      </c>
    </row>
    <row r="5" spans="1:5" ht="16.5" thickBot="1">
      <c r="A5" s="6"/>
      <c r="B5" s="6"/>
      <c r="C5" s="4">
        <v>2023</v>
      </c>
      <c r="D5" s="4">
        <v>2023</v>
      </c>
      <c r="E5" s="6"/>
    </row>
    <row r="6" spans="1:5" ht="48" thickBot="1">
      <c r="A6" s="6">
        <v>10000000</v>
      </c>
      <c r="B6" s="4" t="s">
        <v>5</v>
      </c>
      <c r="C6" s="18">
        <f>C7+C11+C19+C20+C21+C28+C29+C30+C31+C32+C16+C10</f>
        <v>216286.09999999998</v>
      </c>
      <c r="D6" s="18">
        <f>D7+D11+D19+D20+D21+D28+D29+D30+D31+D32+D16+D10</f>
        <v>219784.5</v>
      </c>
      <c r="E6" s="18">
        <f>E7+E11+E19+E20+E21+E28+E29+E30+E31+E32+E16+E10</f>
        <v>214969.4</v>
      </c>
    </row>
    <row r="7" spans="1:5" ht="32.25" thickBot="1">
      <c r="A7" s="6">
        <v>10100000</v>
      </c>
      <c r="B7" s="4" t="s">
        <v>6</v>
      </c>
      <c r="C7" s="18">
        <f>C8+C9</f>
        <v>129710.6</v>
      </c>
      <c r="D7" s="18">
        <f>D8+D9</f>
        <v>140135.6</v>
      </c>
      <c r="E7" s="18">
        <f>E8+E9</f>
        <v>128905.4</v>
      </c>
    </row>
    <row r="8" spans="1:5" ht="32.25" thickBot="1">
      <c r="A8" s="7">
        <v>10101012</v>
      </c>
      <c r="B8" s="5" t="s">
        <v>7</v>
      </c>
      <c r="C8" s="20">
        <v>75</v>
      </c>
      <c r="D8" s="20">
        <v>500</v>
      </c>
      <c r="E8" s="20">
        <v>193.2</v>
      </c>
    </row>
    <row r="9" spans="1:5" ht="16.5" thickBot="1">
      <c r="A9" s="7">
        <v>10102000</v>
      </c>
      <c r="B9" s="5" t="s">
        <v>8</v>
      </c>
      <c r="C9" s="20">
        <v>129635.6</v>
      </c>
      <c r="D9" s="20">
        <v>139635.6</v>
      </c>
      <c r="E9" s="20">
        <v>128712.2</v>
      </c>
    </row>
    <row r="10" spans="1:5" ht="63.75" thickBot="1">
      <c r="A10" s="6">
        <v>10302000</v>
      </c>
      <c r="B10" s="4" t="s">
        <v>40</v>
      </c>
      <c r="C10" s="18">
        <v>9736.1</v>
      </c>
      <c r="D10" s="18">
        <v>9736.1</v>
      </c>
      <c r="E10" s="18">
        <v>10656.4</v>
      </c>
    </row>
    <row r="11" spans="1:5" ht="32.25" thickBot="1">
      <c r="A11" s="6">
        <v>10500000</v>
      </c>
      <c r="B11" s="4" t="s">
        <v>9</v>
      </c>
      <c r="C11" s="18">
        <f>C13+C14+C15+C12</f>
        <v>40028.699999999997</v>
      </c>
      <c r="D11" s="18">
        <f>D13+D14+D15+D12</f>
        <v>31628.7</v>
      </c>
      <c r="E11" s="18">
        <f>E13+E14+E15+E12</f>
        <v>34783.800000000003</v>
      </c>
    </row>
    <row r="12" spans="1:5" ht="48" thickBot="1">
      <c r="A12" s="7">
        <v>10501000</v>
      </c>
      <c r="B12" s="16" t="s">
        <v>58</v>
      </c>
      <c r="C12" s="20">
        <v>28320</v>
      </c>
      <c r="D12" s="20">
        <v>20320</v>
      </c>
      <c r="E12" s="18">
        <v>25163.8</v>
      </c>
    </row>
    <row r="13" spans="1:5" ht="63.75" thickBot="1">
      <c r="A13" s="7">
        <v>10502000</v>
      </c>
      <c r="B13" s="5" t="s">
        <v>10</v>
      </c>
      <c r="C13" s="20"/>
      <c r="D13" s="20"/>
      <c r="E13" s="20">
        <v>305.8</v>
      </c>
    </row>
    <row r="14" spans="1:5" ht="16.5" thickBot="1">
      <c r="A14" s="7">
        <v>10503000</v>
      </c>
      <c r="B14" s="5" t="s">
        <v>11</v>
      </c>
      <c r="C14" s="20">
        <v>6033.7</v>
      </c>
      <c r="D14" s="20">
        <v>5633.7</v>
      </c>
      <c r="E14" s="20">
        <v>3826.9</v>
      </c>
    </row>
    <row r="15" spans="1:5" ht="32.25" thickBot="1">
      <c r="A15" s="7">
        <v>10504000</v>
      </c>
      <c r="B15" s="5" t="s">
        <v>37</v>
      </c>
      <c r="C15" s="20">
        <v>5675</v>
      </c>
      <c r="D15" s="20">
        <v>5675</v>
      </c>
      <c r="E15" s="20">
        <v>5487.3</v>
      </c>
    </row>
    <row r="16" spans="1:5" ht="16.5" thickBot="1">
      <c r="A16" s="6">
        <v>10600000</v>
      </c>
      <c r="B16" s="4" t="s">
        <v>31</v>
      </c>
      <c r="C16" s="18">
        <f>C17+C18</f>
        <v>5320.6</v>
      </c>
      <c r="D16" s="18">
        <f>D17+D18</f>
        <v>5320.6</v>
      </c>
      <c r="E16" s="18">
        <f>E17+E18</f>
        <v>5977.4</v>
      </c>
    </row>
    <row r="17" spans="1:5" ht="32.25" thickBot="1">
      <c r="A17" s="7">
        <v>10601000</v>
      </c>
      <c r="B17" s="5" t="s">
        <v>32</v>
      </c>
      <c r="C17" s="20">
        <v>1658.5</v>
      </c>
      <c r="D17" s="20">
        <v>1658.5</v>
      </c>
      <c r="E17" s="20">
        <v>1877.5</v>
      </c>
    </row>
    <row r="18" spans="1:5" ht="16.5" thickBot="1">
      <c r="A18" s="7">
        <v>10606000</v>
      </c>
      <c r="B18" s="5" t="s">
        <v>33</v>
      </c>
      <c r="C18" s="20">
        <v>3662.1</v>
      </c>
      <c r="D18" s="20">
        <v>3662.1</v>
      </c>
      <c r="E18" s="20">
        <v>4099.8999999999996</v>
      </c>
    </row>
    <row r="19" spans="1:5" ht="16.5" thickBot="1">
      <c r="A19" s="6">
        <v>10800000</v>
      </c>
      <c r="B19" s="4" t="s">
        <v>12</v>
      </c>
      <c r="C19" s="18">
        <v>3801.9</v>
      </c>
      <c r="D19" s="18">
        <v>4136.8999999999996</v>
      </c>
      <c r="E19" s="18">
        <v>4304.7</v>
      </c>
    </row>
    <row r="20" spans="1:5" ht="32.25" thickBot="1">
      <c r="A20" s="6">
        <v>10900000</v>
      </c>
      <c r="B20" s="4" t="s">
        <v>13</v>
      </c>
      <c r="C20" s="18"/>
      <c r="D20" s="18"/>
      <c r="E20" s="18"/>
    </row>
    <row r="21" spans="1:5" ht="63.75" thickBot="1">
      <c r="A21" s="6">
        <v>11100000</v>
      </c>
      <c r="B21" s="4" t="s">
        <v>14</v>
      </c>
      <c r="C21" s="18">
        <f>C22+C23+C24+C27+C26+C25</f>
        <v>11846</v>
      </c>
      <c r="D21" s="18">
        <f>D22+D23+D24+D27+D26+D25</f>
        <v>12762.2</v>
      </c>
      <c r="E21" s="18">
        <f>E22+E23+E24+E27+E26+E25</f>
        <v>13793.4</v>
      </c>
    </row>
    <row r="22" spans="1:5" ht="79.5" thickBot="1">
      <c r="A22" s="7">
        <v>11105020</v>
      </c>
      <c r="B22" s="5" t="s">
        <v>56</v>
      </c>
      <c r="C22" s="20">
        <v>3766.4</v>
      </c>
      <c r="D22" s="20">
        <v>4570.6000000000004</v>
      </c>
      <c r="E22" s="20">
        <v>3688.4</v>
      </c>
    </row>
    <row r="23" spans="1:5" ht="111" thickBot="1">
      <c r="A23" s="7">
        <v>11105030</v>
      </c>
      <c r="B23" s="5" t="s">
        <v>15</v>
      </c>
      <c r="C23" s="20">
        <v>5796.1</v>
      </c>
      <c r="D23" s="20">
        <v>5796.1</v>
      </c>
      <c r="E23" s="20">
        <v>7539.1</v>
      </c>
    </row>
    <row r="24" spans="1:5" ht="16.5" thickBot="1">
      <c r="A24" s="7">
        <v>11105010</v>
      </c>
      <c r="B24" s="5" t="s">
        <v>16</v>
      </c>
      <c r="C24" s="20">
        <v>1750</v>
      </c>
      <c r="D24" s="20">
        <v>1850</v>
      </c>
      <c r="E24" s="20">
        <v>2200.8000000000002</v>
      </c>
    </row>
    <row r="25" spans="1:5" ht="32.25" thickBot="1">
      <c r="A25" s="7">
        <v>11105300</v>
      </c>
      <c r="B25" s="5" t="s">
        <v>57</v>
      </c>
      <c r="C25" s="20">
        <v>17.5</v>
      </c>
      <c r="D25" s="20">
        <v>17.5</v>
      </c>
      <c r="E25" s="20">
        <v>13</v>
      </c>
    </row>
    <row r="26" spans="1:5" ht="32.25" thickBot="1">
      <c r="A26" s="7">
        <v>11107010</v>
      </c>
      <c r="B26" s="5" t="s">
        <v>38</v>
      </c>
      <c r="C26" s="20">
        <v>9</v>
      </c>
      <c r="D26" s="20">
        <v>9</v>
      </c>
      <c r="E26" s="20"/>
    </row>
    <row r="27" spans="1:5" ht="32.25" thickBot="1">
      <c r="A27" s="7">
        <v>11109040</v>
      </c>
      <c r="B27" s="5" t="s">
        <v>30</v>
      </c>
      <c r="C27" s="20">
        <v>507</v>
      </c>
      <c r="D27" s="20">
        <v>519</v>
      </c>
      <c r="E27" s="20">
        <v>352.1</v>
      </c>
    </row>
    <row r="28" spans="1:5" ht="32.25" thickBot="1">
      <c r="A28" s="6">
        <v>11201000</v>
      </c>
      <c r="B28" s="4" t="s">
        <v>17</v>
      </c>
      <c r="C28" s="18">
        <v>500</v>
      </c>
      <c r="D28" s="18">
        <v>250</v>
      </c>
      <c r="E28" s="18">
        <v>523.9</v>
      </c>
    </row>
    <row r="29" spans="1:5" ht="63.75" thickBot="1">
      <c r="A29" s="6">
        <v>11300000</v>
      </c>
      <c r="B29" s="4" t="s">
        <v>18</v>
      </c>
      <c r="C29" s="18">
        <v>10664.4</v>
      </c>
      <c r="D29" s="18">
        <v>10827.4</v>
      </c>
      <c r="E29" s="18">
        <v>10184.200000000001</v>
      </c>
    </row>
    <row r="30" spans="1:5" ht="48" thickBot="1">
      <c r="A30" s="6">
        <v>11400000</v>
      </c>
      <c r="B30" s="4" t="s">
        <v>19</v>
      </c>
      <c r="C30" s="18">
        <v>2039.6</v>
      </c>
      <c r="D30" s="18">
        <v>2218.8000000000002</v>
      </c>
      <c r="E30" s="18">
        <v>3543.4</v>
      </c>
    </row>
    <row r="31" spans="1:5" ht="32.25" thickBot="1">
      <c r="A31" s="6">
        <v>11600000</v>
      </c>
      <c r="B31" s="4" t="s">
        <v>20</v>
      </c>
      <c r="C31" s="18">
        <v>1980.8</v>
      </c>
      <c r="D31" s="18">
        <v>2110.8000000000002</v>
      </c>
      <c r="E31" s="18">
        <v>1572.9</v>
      </c>
    </row>
    <row r="32" spans="1:5" ht="32.25" thickBot="1">
      <c r="A32" s="6">
        <v>11700000</v>
      </c>
      <c r="B32" s="4" t="s">
        <v>21</v>
      </c>
      <c r="C32" s="18">
        <v>657.4</v>
      </c>
      <c r="D32" s="18">
        <v>657.4</v>
      </c>
      <c r="E32" s="18">
        <v>723.9</v>
      </c>
    </row>
    <row r="33" spans="1:5" ht="32.25" thickBot="1">
      <c r="A33" s="6">
        <v>20000000</v>
      </c>
      <c r="B33" s="4" t="s">
        <v>22</v>
      </c>
      <c r="C33" s="18">
        <v>1361563.1</v>
      </c>
      <c r="D33" s="18">
        <v>1361563.1</v>
      </c>
      <c r="E33" s="18">
        <v>1275675.3</v>
      </c>
    </row>
    <row r="34" spans="1:5" ht="16.5" thickBot="1">
      <c r="A34" s="7"/>
      <c r="B34" s="4" t="s">
        <v>23</v>
      </c>
      <c r="C34" s="18">
        <f>C33+C6</f>
        <v>1577849.2000000002</v>
      </c>
      <c r="D34" s="22">
        <f>D33+D6</f>
        <v>1581347.6</v>
      </c>
      <c r="E34" s="18">
        <f>E33+E6</f>
        <v>1490644.7</v>
      </c>
    </row>
    <row r="35" spans="1:5" ht="15.75" customHeight="1">
      <c r="A35" s="33" t="s">
        <v>41</v>
      </c>
      <c r="B35" s="29" t="s">
        <v>36</v>
      </c>
      <c r="C35" s="35">
        <v>252465.4</v>
      </c>
      <c r="D35" s="35">
        <f>C35*0.9</f>
        <v>227218.86</v>
      </c>
      <c r="E35" s="35">
        <v>211385.7</v>
      </c>
    </row>
    <row r="36" spans="1:5" ht="24" customHeight="1" thickBot="1">
      <c r="A36" s="34"/>
      <c r="B36" s="30"/>
      <c r="C36" s="36"/>
      <c r="D36" s="36"/>
      <c r="E36" s="36"/>
    </row>
    <row r="37" spans="1:5" ht="22.5" customHeight="1" thickBot="1">
      <c r="A37" s="9" t="s">
        <v>42</v>
      </c>
      <c r="B37" s="4" t="s">
        <v>34</v>
      </c>
      <c r="C37" s="18">
        <v>2870.6</v>
      </c>
      <c r="D37" s="18">
        <v>2870.6</v>
      </c>
      <c r="E37" s="18">
        <v>2497.4</v>
      </c>
    </row>
    <row r="38" spans="1:5" ht="67.5" customHeight="1" thickBot="1">
      <c r="A38" s="9" t="s">
        <v>43</v>
      </c>
      <c r="B38" s="4" t="s">
        <v>52</v>
      </c>
      <c r="C38" s="18">
        <v>17162.2</v>
      </c>
      <c r="D38" s="18">
        <f>C38*0.96</f>
        <v>16475.712</v>
      </c>
      <c r="E38" s="18">
        <v>13953.9</v>
      </c>
    </row>
    <row r="39" spans="1:5" ht="20.25" customHeight="1" thickBot="1">
      <c r="A39" s="9" t="s">
        <v>44</v>
      </c>
      <c r="B39" s="4" t="s">
        <v>24</v>
      </c>
      <c r="C39" s="18">
        <v>80214</v>
      </c>
      <c r="D39" s="18">
        <f>C39*0.98</f>
        <v>78609.72</v>
      </c>
      <c r="E39" s="18">
        <v>78887</v>
      </c>
    </row>
    <row r="40" spans="1:5" ht="33" customHeight="1" thickBot="1">
      <c r="A40" s="9" t="s">
        <v>45</v>
      </c>
      <c r="B40" s="4" t="s">
        <v>53</v>
      </c>
      <c r="C40" s="18">
        <v>205407.3</v>
      </c>
      <c r="D40" s="18">
        <f>C40*0.99</f>
        <v>203353.22699999998</v>
      </c>
      <c r="E40" s="18">
        <v>218383.8</v>
      </c>
    </row>
    <row r="41" spans="1:5" ht="33" customHeight="1" thickBot="1">
      <c r="A41" s="25" t="s">
        <v>64</v>
      </c>
      <c r="B41" s="4" t="s">
        <v>63</v>
      </c>
      <c r="C41" s="18">
        <v>3233</v>
      </c>
      <c r="D41" s="18">
        <v>3233</v>
      </c>
      <c r="E41" s="18">
        <v>3871.7</v>
      </c>
    </row>
    <row r="42" spans="1:5" ht="21" customHeight="1" thickBot="1">
      <c r="A42" s="9" t="s">
        <v>46</v>
      </c>
      <c r="B42" s="4" t="s">
        <v>25</v>
      </c>
      <c r="C42" s="18">
        <v>867973.7</v>
      </c>
      <c r="D42" s="18">
        <v>854954.2</v>
      </c>
      <c r="E42" s="18">
        <v>777867.1</v>
      </c>
    </row>
    <row r="43" spans="1:5" ht="34.5" customHeight="1" thickBot="1">
      <c r="A43" s="9" t="s">
        <v>47</v>
      </c>
      <c r="B43" s="4" t="s">
        <v>54</v>
      </c>
      <c r="C43" s="18">
        <v>123871.8</v>
      </c>
      <c r="D43" s="18">
        <f>C43*0.95</f>
        <v>117678.20999999999</v>
      </c>
      <c r="E43" s="18">
        <v>107683</v>
      </c>
    </row>
    <row r="44" spans="1:5" ht="21" customHeight="1" thickBot="1">
      <c r="A44" s="9" t="s">
        <v>48</v>
      </c>
      <c r="B44" s="4" t="s">
        <v>26</v>
      </c>
      <c r="C44" s="18">
        <v>91.1</v>
      </c>
      <c r="D44" s="18">
        <v>91.1</v>
      </c>
      <c r="E44" s="18">
        <v>18.600000000000001</v>
      </c>
    </row>
    <row r="45" spans="1:5" ht="19.5" customHeight="1" thickBot="1">
      <c r="A45" s="9" t="s">
        <v>49</v>
      </c>
      <c r="B45" s="4" t="s">
        <v>27</v>
      </c>
      <c r="C45" s="18">
        <v>71592.5</v>
      </c>
      <c r="D45" s="18">
        <f>C45*0.94</f>
        <v>67296.95</v>
      </c>
      <c r="E45" s="18">
        <v>42058.7</v>
      </c>
    </row>
    <row r="46" spans="1:5" ht="32.25" thickBot="1">
      <c r="A46" s="9" t="s">
        <v>50</v>
      </c>
      <c r="B46" s="4" t="s">
        <v>55</v>
      </c>
      <c r="C46" s="18">
        <v>3051.8</v>
      </c>
      <c r="D46" s="18">
        <f>C46*0.988</f>
        <v>3015.1784000000002</v>
      </c>
      <c r="E46" s="18">
        <v>11808</v>
      </c>
    </row>
    <row r="47" spans="1:5" ht="48" thickBot="1">
      <c r="A47" s="9" t="s">
        <v>51</v>
      </c>
      <c r="B47" s="4" t="s">
        <v>35</v>
      </c>
      <c r="C47" s="18">
        <v>0</v>
      </c>
      <c r="D47" s="18">
        <v>0</v>
      </c>
      <c r="E47" s="18">
        <v>0</v>
      </c>
    </row>
    <row r="48" spans="1:5" ht="16.5" thickBot="1">
      <c r="A48" s="7"/>
      <c r="B48" s="4" t="s">
        <v>28</v>
      </c>
      <c r="C48" s="18">
        <f t="shared" ref="C48:D48" si="0">C35+C38+C39+C40+C42+C43+C44+C45+C46+C47+C37+C41</f>
        <v>1627933.4000000001</v>
      </c>
      <c r="D48" s="18">
        <f t="shared" si="0"/>
        <v>1574796.7574000002</v>
      </c>
      <c r="E48" s="18">
        <f>E35+E38+E39+E40+E42+E43+E44+E45+E46+E47+E37+E41</f>
        <v>1468414.9</v>
      </c>
    </row>
  </sheetData>
  <mergeCells count="5">
    <mergeCell ref="E35:E36"/>
    <mergeCell ref="A35:A36"/>
    <mergeCell ref="B35:B36"/>
    <mergeCell ref="C35:C36"/>
    <mergeCell ref="D35:D36"/>
  </mergeCells>
  <phoneticPr fontId="4" type="noConversion"/>
  <pageMargins left="0.78740157480314965" right="0.78740157480314965" top="0.59055118110236227" bottom="0.59055118110236227" header="0.51181102362204722" footer="0.51181102362204722"/>
  <pageSetup paperSize="9" scale="91" orientation="portrait" r:id="rId1"/>
  <headerFooter alignWithMargins="0"/>
  <rowBreaks count="1" manualBreakCount="1">
    <brk id="2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район</vt:lpstr>
      <vt:lpstr>консолидированный</vt:lpstr>
      <vt:lpstr>консолидированный!Область_печати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Пользователь</cp:lastModifiedBy>
  <cp:lastPrinted>2023-11-08T04:17:27Z</cp:lastPrinted>
  <dcterms:created xsi:type="dcterms:W3CDTF">2013-11-14T03:28:17Z</dcterms:created>
  <dcterms:modified xsi:type="dcterms:W3CDTF">2023-11-10T02:32:23Z</dcterms:modified>
</cp:coreProperties>
</file>