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20" yWindow="-120" windowWidth="19440" windowHeight="13740"/>
  </bookViews>
  <sheets>
    <sheet name=" в решение" sheetId="2" r:id="rId1"/>
  </sheets>
  <definedNames>
    <definedName name="_xlnm.Print_Area" localSheetId="0">' в решение'!$A$1:$M$166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4" i="2"/>
  <c r="L46" l="1"/>
  <c r="M154"/>
  <c r="M71" l="1"/>
  <c r="M61"/>
  <c r="M62"/>
  <c r="M63"/>
  <c r="M64"/>
  <c r="M55"/>
  <c r="M18"/>
  <c r="K13"/>
  <c r="M113"/>
  <c r="M158"/>
  <c r="M161"/>
  <c r="M162"/>
  <c r="M163"/>
  <c r="L148" l="1"/>
  <c r="K148"/>
  <c r="M150"/>
  <c r="L101"/>
  <c r="L73"/>
  <c r="K60" l="1"/>
  <c r="M54"/>
  <c r="M53"/>
  <c r="L13"/>
  <c r="L108" l="1"/>
  <c r="L104" s="1"/>
  <c r="L125"/>
  <c r="L124" s="1"/>
  <c r="M110"/>
  <c r="K108"/>
  <c r="K104" s="1"/>
  <c r="M160"/>
  <c r="M164"/>
  <c r="M155"/>
  <c r="M153"/>
  <c r="M121"/>
  <c r="M122"/>
  <c r="M123"/>
  <c r="M116"/>
  <c r="M117"/>
  <c r="M118"/>
  <c r="M119"/>
  <c r="M114"/>
  <c r="K101"/>
  <c r="L60"/>
  <c r="M60" s="1"/>
  <c r="M159" l="1"/>
  <c r="M145"/>
  <c r="M165" l="1"/>
  <c r="M157"/>
  <c r="M156"/>
  <c r="M152"/>
  <c r="M151"/>
  <c r="M149"/>
  <c r="M147"/>
  <c r="M146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0"/>
  <c r="M115"/>
  <c r="M112"/>
  <c r="M111"/>
  <c r="M109"/>
  <c r="M107"/>
  <c r="M106"/>
  <c r="M105"/>
  <c r="M103"/>
  <c r="M102"/>
  <c r="M100"/>
  <c r="M99"/>
  <c r="M92"/>
  <c r="M91"/>
  <c r="M90"/>
  <c r="M88"/>
  <c r="M87"/>
  <c r="M86"/>
  <c r="M85"/>
  <c r="M83"/>
  <c r="M81"/>
  <c r="M80"/>
  <c r="M77"/>
  <c r="M76"/>
  <c r="M75"/>
  <c r="M74"/>
  <c r="M72"/>
  <c r="M70"/>
  <c r="M69"/>
  <c r="M68"/>
  <c r="M67"/>
  <c r="M59"/>
  <c r="M58"/>
  <c r="M57"/>
  <c r="M52"/>
  <c r="M51"/>
  <c r="M50"/>
  <c r="M49"/>
  <c r="M48"/>
  <c r="M47"/>
  <c r="M44"/>
  <c r="M42"/>
  <c r="M39"/>
  <c r="M37"/>
  <c r="M36"/>
  <c r="M33"/>
  <c r="M32"/>
  <c r="M31"/>
  <c r="M30"/>
  <c r="M27"/>
  <c r="M25"/>
  <c r="M23"/>
  <c r="M21"/>
  <c r="M17"/>
  <c r="M16"/>
  <c r="M15"/>
  <c r="M14"/>
  <c r="M12"/>
  <c r="M11"/>
  <c r="K73"/>
  <c r="K125"/>
  <c r="K124" s="1"/>
  <c r="M73" l="1"/>
  <c r="L29"/>
  <c r="L10" l="1"/>
  <c r="M101"/>
  <c r="M148" l="1"/>
  <c r="K98" l="1"/>
  <c r="K97" s="1"/>
  <c r="K96" s="1"/>
  <c r="L98"/>
  <c r="L97" s="1"/>
  <c r="L96" s="1"/>
  <c r="L56"/>
  <c r="K56"/>
  <c r="M56" l="1"/>
  <c r="M108"/>
  <c r="M98"/>
  <c r="K22"/>
  <c r="M22" s="1"/>
  <c r="K43"/>
  <c r="M43" s="1"/>
  <c r="K41"/>
  <c r="M41" s="1"/>
  <c r="K38"/>
  <c r="K26"/>
  <c r="K24"/>
  <c r="M24" s="1"/>
  <c r="K20"/>
  <c r="N104"/>
  <c r="L66"/>
  <c r="L65" s="1"/>
  <c r="K66"/>
  <c r="K65" s="1"/>
  <c r="L45"/>
  <c r="K46"/>
  <c r="K45" s="1"/>
  <c r="K29"/>
  <c r="L19"/>
  <c r="K19"/>
  <c r="K40"/>
  <c r="N65"/>
  <c r="L40"/>
  <c r="M40" s="1"/>
  <c r="M26" l="1"/>
  <c r="M19"/>
  <c r="K28"/>
  <c r="M29"/>
  <c r="M45"/>
  <c r="M46"/>
  <c r="M65"/>
  <c r="M66"/>
  <c r="L28"/>
  <c r="M28" s="1"/>
  <c r="M38"/>
  <c r="K10"/>
  <c r="M13"/>
  <c r="M20"/>
  <c r="M125"/>
  <c r="L9" l="1"/>
  <c r="M10"/>
  <c r="K9"/>
  <c r="K166" s="1"/>
  <c r="M124"/>
  <c r="M9" l="1"/>
  <c r="M97"/>
  <c r="L166" l="1"/>
  <c r="M166" s="1"/>
  <c r="M96"/>
</calcChain>
</file>

<file path=xl/sharedStrings.xml><?xml version="1.0" encoding="utf-8"?>
<sst xmlns="http://schemas.openxmlformats.org/spreadsheetml/2006/main" count="1344" uniqueCount="319">
  <si>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</si>
  <si>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</si>
  <si>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</si>
  <si>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</si>
  <si>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</si>
  <si>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</si>
  <si>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</si>
  <si>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</si>
  <si>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</si>
  <si>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</si>
  <si>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</si>
  <si>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</si>
  <si>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</si>
  <si>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</si>
  <si>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</si>
  <si>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</si>
  <si>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</si>
  <si>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</si>
  <si>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</si>
  <si>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</si>
  <si>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</si>
  <si>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</si>
  <si>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</si>
  <si>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</si>
  <si>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</si>
  <si>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</si>
  <si>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</si>
  <si>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</si>
  <si>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</si>
  <si>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</si>
  <si>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</si>
  <si>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</si>
  <si>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</si>
  <si>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</si>
  <si>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</si>
  <si>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</si>
  <si>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</si>
  <si>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</si>
  <si>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</si>
  <si>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</si>
  <si>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</si>
  <si>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</si>
  <si>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</si>
  <si>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</si>
  <si>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</si>
  <si>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</si>
  <si>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</si>
  <si>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</si>
  <si>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</si>
  <si>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</si>
  <si>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>ДОХОДЫ ОТ ПРОДАЖИ МАТЕРИАЛЬНЫХ И НЕМАТЕРИАЛЬНЫХ АКТИВОВ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</si>
  <si>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</si>
  <si>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</si>
  <si>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</si>
  <si>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</si>
  <si>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>100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</si>
  <si>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</si>
  <si>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</si>
  <si>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</si>
  <si>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</si>
  <si>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</si>
  <si>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</si>
  <si>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</si>
  <si>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</si>
  <si>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</si>
  <si>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</si>
  <si>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</si>
  <si>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</si>
  <si>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128</t>
  </si>
  <si>
    <t>Наименование кода классификации доходов бюджета</t>
  </si>
  <si>
    <t>002</t>
  </si>
  <si>
    <t>29</t>
  </si>
  <si>
    <t>150</t>
  </si>
  <si>
    <t>Прочие субсидии бюджетам муниципальных районов</t>
  </si>
  <si>
    <t>7456</t>
  </si>
  <si>
    <t>Прочие субсидии бюджетам муниципальных районов (на поддержку деятельности муниципальных молодежных центров)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</si>
  <si>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</si>
  <si>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</si>
  <si>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</si>
  <si>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</si>
  <si>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</si>
  <si>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</si>
  <si>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</si>
  <si>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</si>
  <si>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</si>
  <si>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</si>
  <si>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</si>
  <si>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</si>
  <si>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</si>
  <si>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</si>
  <si>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</si>
  <si>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</si>
  <si>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</si>
  <si>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</si>
  <si>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</si>
  <si>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</si>
  <si>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</si>
  <si>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</si>
  <si>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</si>
  <si>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</si>
  <si>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</si>
  <si>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</si>
  <si>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</si>
  <si>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</si>
  <si>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</si>
  <si>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</si>
  <si>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</si>
  <si>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</si>
  <si>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</si>
  <si>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</si>
  <si>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</si>
  <si>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</si>
  <si>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</si>
  <si>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</si>
  <si>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</si>
  <si>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</si>
  <si>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7563</t>
  </si>
  <si>
    <t>7488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</si>
  <si>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</si>
  <si>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</si>
  <si>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</si>
  <si>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</si>
  <si>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</si>
  <si>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</si>
  <si>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</si>
  <si>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</si>
  <si>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</si>
  <si>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</si>
  <si>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</si>
  <si>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</si>
  <si>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</si>
  <si>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</si>
  <si>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</si>
  <si>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</si>
  <si>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</si>
  <si>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</si>
  <si>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</si>
  <si>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</si>
  <si>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</si>
  <si>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</si>
  <si>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</si>
  <si>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</si>
  <si>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</si>
  <si>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</si>
  <si>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</si>
  <si>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</si>
  <si>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</si>
  <si>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</si>
  <si>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</si>
  <si>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</si>
  <si>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</si>
  <si>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</si>
  <si>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</si>
  <si>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</si>
  <si>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</si>
  <si>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</si>
  <si>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</si>
  <si>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</si>
  <si>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</si>
  <si>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</si>
  <si>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</si>
  <si>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</si>
  <si>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</si>
  <si>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</si>
  <si>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</si>
  <si>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развитие инфраструктуры общеобразовательных учреждений)</t>
  </si>
  <si>
    <t>048</t>
  </si>
  <si>
    <t>Субсидии бюджетам субъектам РФ и муниципальных образований (межбюджетные субсидии)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</si>
  <si>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</si>
  <si>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</si>
  <si>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</si>
  <si>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</si>
  <si>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439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</si>
  <si>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</si>
  <si>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</si>
  <si>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</si>
  <si>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0051</t>
  </si>
  <si>
    <t>143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</si>
  <si>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</si>
  <si>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</si>
  <si>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</si>
  <si>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</si>
  <si>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</si>
  <si>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</si>
  <si>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</si>
  <si>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</si>
  <si>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</si>
  <si>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</si>
  <si>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</si>
  <si>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</si>
  <si>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</si>
  <si>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</si>
  <si>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</si>
  <si>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</si>
  <si>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</si>
  <si>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</si>
  <si>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</si>
  <si>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</si>
  <si>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</si>
  <si>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</si>
  <si>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</si>
  <si>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2722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</si>
  <si>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</si>
  <si>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7413</t>
  </si>
  <si>
    <t>Прочие субсидии бюджетам муниципальных районов (частичное финансирование (возмещение) расходов на содержание ЕДДС)</t>
  </si>
  <si>
    <t>7607</t>
  </si>
  <si>
    <t>Прочие субсидии бюджетам муниципальных районов (на реализацию программ малого и среднего предпринимательства)</t>
  </si>
  <si>
    <t>7564</t>
  </si>
  <si>
    <t>7588</t>
  </si>
  <si>
    <t>7846</t>
  </si>
  <si>
    <t>Субвенции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</si>
  <si>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</si>
  <si>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 xml:space="preserve">                                                                                             Приложение № 2</t>
  </si>
  <si>
    <t>129</t>
  </si>
  <si>
    <t>519</t>
  </si>
  <si>
    <t>093</t>
  </si>
  <si>
    <t>173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</si>
  <si>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</si>
  <si>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</si>
  <si>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Субсидия бюджетам муниципальных районов на поддержку отрасли культуры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</si>
  <si>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</si>
  <si>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2724</t>
  </si>
  <si>
    <t>Прочие дотации бюджетам муниципальных районов (частичная компенсация расходов на повышение оплаты труда работникам бюджетной сферы)</t>
  </si>
  <si>
    <t>172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</si>
  <si>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</si>
  <si>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1521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</si>
  <si>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организаций)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</si>
  <si>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</si>
  <si>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Иные межбюджетные трансферты</t>
  </si>
  <si>
    <t>45</t>
  </si>
  <si>
    <t>303</t>
  </si>
  <si>
    <t>49</t>
  </si>
  <si>
    <t>7418</t>
  </si>
  <si>
    <t>7412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</si>
  <si>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</si>
  <si>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поддержку отрасли культуры</t>
  </si>
  <si>
    <t>Прочие межбюджетные трансферты, передаваемые бюджетам муниципальных районов (на обеспечение первичных мер пожарной безопасности)</t>
  </si>
  <si>
    <t>Прочие межбюджетные трансферты, передаваемые бюджетам муниципальных районов (на поддержку спортивных клубов по месту жительства)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</si>
  <si>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</si>
  <si>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Исполнение доходов районного бюджета на 2023 год </t>
  </si>
  <si>
    <t>Исполнение в %</t>
  </si>
  <si>
    <t>130</t>
  </si>
  <si>
    <t>Налог на доходы физических лиц вотношении доходов от долевого участия в организации, полученных в виде дивидентов (в части суммы налога, не превышающей 650000рублей)</t>
  </si>
  <si>
    <t>Единый налог на вмененный доход для отдельных видов деятельности</t>
  </si>
  <si>
    <t>300</t>
  </si>
  <si>
    <t>Плата по солгашениям об установлении сервитута в отношении земельных участков, государственная сбственность на которые не разграничена</t>
  </si>
  <si>
    <t>09</t>
  </si>
  <si>
    <t>045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</si>
  <si>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</si>
  <si>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065</t>
  </si>
  <si>
    <t>050</t>
  </si>
  <si>
    <t>031</t>
  </si>
  <si>
    <t>153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</si>
  <si>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</si>
  <si>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17</t>
  </si>
  <si>
    <t>180</t>
  </si>
  <si>
    <t>18</t>
  </si>
  <si>
    <t>Доходы бюджетов муниципальных районов от возврата организациями остатков субсидий прошлых лет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</si>
  <si>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</si>
  <si>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</si>
  <si>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073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</si>
  <si>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</si>
  <si>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Утверждено 
бюджетом
2023 года</t>
  </si>
  <si>
    <t>ДОХОДЫ ОТ ОКАЗАНИЯ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</si>
  <si>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</si>
  <si>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179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</si>
  <si>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</si>
  <si>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7555</t>
  </si>
  <si>
    <t>Прочие межбюджетные трансферты, передаваемые бюджетам муниципальных районов (проведение аккарицидных обработок)</t>
  </si>
  <si>
    <t>0853</t>
  </si>
  <si>
    <t>Прочие межбюджетные трансферты, передаваемые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</si>
  <si>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995</t>
  </si>
  <si>
    <t>060</t>
  </si>
  <si>
    <t>990</t>
  </si>
  <si>
    <t>Доходы, поступающие в порядке возмещения расходов, понесенных в связи с эксплуатацией имущества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</si>
  <si>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</si>
  <si>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</si>
  <si>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Прочие субсидии бюджетам муниципальных районов (на оснащение музыкальными инструментами детских школ искусств)</t>
  </si>
  <si>
    <t>7486</t>
  </si>
  <si>
    <t>7505</t>
  </si>
  <si>
    <t>7559</t>
  </si>
  <si>
    <t>Прочие субсидии бюджетам муниципальных районов (на подготовку описаний местоположения границ населенных пунктов и территориальных зон)</t>
  </si>
  <si>
    <t>Прочие субсидии бюджетам муниципальных районов (на проведение мероприятий по обеспечению антитеррористической защищенностиобъектов образования)</t>
  </si>
  <si>
    <t>7579</t>
  </si>
  <si>
    <t>Прочие субсидии бюджетам муниципальных районов (поддержка социально ориентированных некомерческих организаций)</t>
  </si>
  <si>
    <t>7645</t>
  </si>
  <si>
    <t>7668</t>
  </si>
  <si>
    <t>7840</t>
  </si>
  <si>
    <t>Прочие субсидии бюджетам муниципальных районов (на создание условий для развития услуг связи в малочисленных и труднодоступных населенных пунктах)</t>
  </si>
  <si>
    <t>Прочие субсидии бюджетам муниципальных районов (на реализацию муниципальных программ субъектов малого и среднего предпринимательства)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</si>
  <si>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учреждений)</t>
  </si>
  <si>
    <t>7388</t>
  </si>
  <si>
    <t>Прочие межбюджетные трансферты, передаваемые бюджетам муниципальных районов (на поддержку самообложения граждан)</t>
  </si>
  <si>
    <t>7641</t>
  </si>
  <si>
    <t>7745</t>
  </si>
  <si>
    <t>Прочие межбюджетные трансферты, передаваемые бюджетам муниципальных районов (по поддержке местных инициатив)</t>
  </si>
  <si>
    <t>Прочие межбюджетные трансферты, передаваемые бюджетам муниципальных районов (за содействие развитию налогового потенциала)</t>
  </si>
  <si>
    <t>7410</t>
  </si>
  <si>
    <t>Прочие субсидии бюджетам муниципальных районов (на реализацию мероприятий в сфере межнационального единства)</t>
  </si>
  <si>
    <t>310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</si>
  <si>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</si>
  <si>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032</t>
  </si>
  <si>
    <t>Невыясненные поступления, зачисляемые в бюджеты муниципальных районов</t>
  </si>
  <si>
    <t>133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</si>
  <si>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</si>
  <si>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7470</t>
  </si>
  <si>
    <t>7463</t>
  </si>
  <si>
    <t>7666</t>
  </si>
  <si>
    <t>7749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</si>
  <si>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приобретение контейнерного оборубования)</t>
  </si>
  <si>
    <t>Прочие межбюджетные трансферты, передаваемые бюджетам муниципальных районов (на благоустройство кладбищ)</t>
  </si>
  <si>
    <t>Прочие межбюджетные трансферты, передаваемые бюджетам муниципальных районов (вопросы местного значения сельских поселений по благоустройству)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</si>
  <si>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</si>
  <si>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Исполнено за  год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</si>
  <si>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</si>
  <si>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1033</t>
  </si>
  <si>
    <t>Прочие межбюджетные трансферты, передаваемые бюджетам муниципальных районов (на финансовое обеспечение расходов на увеличение размеров оплаты труда работников муниципальных учреждений культуры)</t>
  </si>
  <si>
    <t xml:space="preserve">                                                          (тыс. рублей)</t>
  </si>
  <si>
    <t xml:space="preserve">                                                                                                  от                   .   .2024  №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</si>
</sst>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"/>
  </numFmts>
  <fonts count="1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165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0" xfId="0" applyFont="1" applyFill="1"/>
    <xf numFmtId="165" fontId="3" fillId="2" borderId="1" xfId="0" applyNumberFormat="1" applyFont="1" applyFill="1" applyBorder="1" applyAlignment="1">
      <alignment horizontal="center" vertical="top"/>
    </xf>
    <xf numFmtId="165" fontId="3" fillId="2" borderId="0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 vertical="center" wrapText="1"/>
    </xf>
    <xf numFmtId="49" fontId="7" fillId="0" borderId="1" xfId="2" applyNumberFormat="1" applyFont="1" applyFill="1" applyBorder="1" applyAlignment="1">
      <alignment horizontal="center" textRotation="90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textRotation="90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wrapText="1"/>
    </xf>
    <xf numFmtId="165" fontId="7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3" applyNumberFormat="1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4"/>
    <cellStyle name="Обычный_ в решение" xfId="3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6"/>
  <sheetViews>
    <sheetView tabSelected="1" topLeftCell="A97" zoomScaleSheetLayoutView="75" workbookViewId="0">
      <selection activeCell="H101" sqref="H101"/>
    </sheetView>
  </sheetViews>
  <sheetFormatPr defaultRowHeight="18"/>
  <cols>
    <col min="1" max="1" width="5" style="2" customWidth="1"/>
    <col min="2" max="2" width="6.28515625" style="2" customWidth="1"/>
    <col min="3" max="3" width="5.28515625" style="2" customWidth="1"/>
    <col min="4" max="5" width="5.140625" style="2" customWidth="1"/>
    <col min="6" max="6" width="6.140625" style="2" customWidth="1"/>
    <col min="7" max="7" width="5.85546875" style="2" customWidth="1"/>
    <col min="8" max="8" width="7.28515625" style="2" customWidth="1"/>
    <col min="9" max="9" width="6.85546875" style="2" customWidth="1"/>
    <col min="10" max="10" width="47.85546875" style="2" customWidth="1"/>
    <col min="11" max="11" width="19.7109375" style="2" customWidth="1"/>
    <col min="12" max="12" width="18.5703125" style="2" customWidth="1"/>
    <col min="13" max="13" width="20.7109375" style="2" customWidth="1"/>
    <col min="14" max="14" width="0.140625" style="2" customWidth="1"/>
    <col min="15" max="16384" width="9.140625" style="2"/>
  </cols>
  <sheetData>
    <row r="1" spans="1:13" ht="18.75">
      <c r="A1" s="3"/>
      <c r="B1" s="3"/>
      <c r="C1" s="3"/>
      <c r="D1" s="3"/>
      <c r="E1" s="3"/>
      <c r="F1" s="3"/>
      <c r="G1" s="3"/>
      <c r="H1" s="3"/>
      <c r="I1" s="3"/>
      <c r="J1" s="11" t="s">
        <v>212</v>
      </c>
      <c r="K1" s="11"/>
      <c r="L1" s="11"/>
      <c r="M1" s="11"/>
    </row>
    <row r="2" spans="1:13" ht="18.75">
      <c r="A2" s="3"/>
      <c r="B2" s="3"/>
      <c r="C2" s="3"/>
      <c r="D2" s="3"/>
      <c r="E2" s="3"/>
      <c r="F2" s="3"/>
      <c r="G2" s="3"/>
      <c r="H2" s="3"/>
      <c r="I2" s="3"/>
      <c r="J2" s="11" t="s">
        <v>65</v>
      </c>
      <c r="K2" s="11"/>
      <c r="L2" s="11"/>
      <c r="M2" s="11"/>
    </row>
    <row r="3" spans="1:13" ht="18.75">
      <c r="A3" s="3"/>
      <c r="B3" s="3"/>
      <c r="C3" s="3"/>
      <c r="D3" s="3"/>
      <c r="E3" s="3"/>
      <c r="F3" s="3"/>
      <c r="G3" s="3"/>
      <c r="H3" s="3"/>
      <c r="I3" s="3"/>
      <c r="J3" s="11" t="s">
        <v>318</v>
      </c>
      <c r="K3" s="11"/>
      <c r="L3" s="11"/>
      <c r="M3" s="11"/>
    </row>
    <row r="4" spans="1:13" ht="22.5" customHeight="1">
      <c r="A4" s="12" t="s">
        <v>239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8.75">
      <c r="A5" s="4"/>
      <c r="B5" s="5"/>
      <c r="C5" s="4"/>
      <c r="D5" s="4"/>
      <c r="E5" s="4"/>
      <c r="F5" s="4"/>
      <c r="G5" s="4"/>
      <c r="H5" s="4"/>
      <c r="I5" s="4"/>
      <c r="J5" s="13" t="s">
        <v>317</v>
      </c>
      <c r="K5" s="13"/>
      <c r="L5" s="13"/>
      <c r="M5" s="13"/>
    </row>
    <row r="6" spans="1:13">
      <c r="A6" s="14" t="s">
        <v>0</v>
      </c>
      <c r="B6" s="15" t="s">
        <v>1</v>
      </c>
      <c r="C6" s="15"/>
      <c r="D6" s="15"/>
      <c r="E6" s="15"/>
      <c r="F6" s="15"/>
      <c r="G6" s="15"/>
      <c r="H6" s="15"/>
      <c r="I6" s="15"/>
      <c r="J6" s="16" t="s">
        <v>69</v>
      </c>
      <c r="K6" s="17" t="s">
        <v>262</v>
      </c>
      <c r="L6" s="17" t="s">
        <v>313</v>
      </c>
      <c r="M6" s="17" t="s">
        <v>240</v>
      </c>
    </row>
    <row r="7" spans="1:13" ht="192.75">
      <c r="A7" s="14"/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181</v>
      </c>
      <c r="I7" s="18" t="s">
        <v>182</v>
      </c>
      <c r="J7" s="19"/>
      <c r="K7" s="17"/>
      <c r="L7" s="17"/>
      <c r="M7" s="17"/>
    </row>
    <row r="8" spans="1:13" ht="18.75">
      <c r="A8" s="20"/>
      <c r="B8" s="21" t="s">
        <v>8</v>
      </c>
      <c r="C8" s="20">
        <v>2</v>
      </c>
      <c r="D8" s="21" t="s">
        <v>9</v>
      </c>
      <c r="E8" s="20">
        <v>4</v>
      </c>
      <c r="F8" s="21" t="s">
        <v>10</v>
      </c>
      <c r="G8" s="20">
        <v>6</v>
      </c>
      <c r="H8" s="20">
        <v>7</v>
      </c>
      <c r="I8" s="20">
        <v>8</v>
      </c>
      <c r="J8" s="21" t="s">
        <v>11</v>
      </c>
      <c r="K8" s="22" t="s">
        <v>47</v>
      </c>
      <c r="L8" s="22" t="s">
        <v>33</v>
      </c>
      <c r="M8" s="22" t="s">
        <v>38</v>
      </c>
    </row>
    <row r="9" spans="1:13" ht="18.75">
      <c r="A9" s="20">
        <v>1</v>
      </c>
      <c r="B9" s="21" t="s">
        <v>12</v>
      </c>
      <c r="C9" s="20" t="s">
        <v>8</v>
      </c>
      <c r="D9" s="20" t="s">
        <v>13</v>
      </c>
      <c r="E9" s="20" t="s">
        <v>13</v>
      </c>
      <c r="F9" s="20" t="s">
        <v>12</v>
      </c>
      <c r="G9" s="20" t="s">
        <v>13</v>
      </c>
      <c r="H9" s="20" t="s">
        <v>14</v>
      </c>
      <c r="I9" s="20" t="s">
        <v>12</v>
      </c>
      <c r="J9" s="23" t="s">
        <v>49</v>
      </c>
      <c r="K9" s="24">
        <f>K10+K19+K28+K40+K45+K56+K65+K73+K60</f>
        <v>151101.69999999998</v>
      </c>
      <c r="L9" s="24">
        <f>L10+L19+L28+L40+L45+L56+L65+L73+L60+L95</f>
        <v>153929.99999999997</v>
      </c>
      <c r="M9" s="24">
        <f>SUM(L9/K9*100)</f>
        <v>101.87178569135887</v>
      </c>
    </row>
    <row r="10" spans="1:13" ht="18.75">
      <c r="A10" s="20">
        <v>2</v>
      </c>
      <c r="B10" s="21">
        <v>182</v>
      </c>
      <c r="C10" s="20" t="s">
        <v>8</v>
      </c>
      <c r="D10" s="20" t="s">
        <v>15</v>
      </c>
      <c r="E10" s="20" t="s">
        <v>13</v>
      </c>
      <c r="F10" s="20" t="s">
        <v>12</v>
      </c>
      <c r="G10" s="20" t="s">
        <v>13</v>
      </c>
      <c r="H10" s="20" t="s">
        <v>14</v>
      </c>
      <c r="I10" s="20" t="s">
        <v>12</v>
      </c>
      <c r="J10" s="23" t="s">
        <v>16</v>
      </c>
      <c r="K10" s="24">
        <f>K11+K13</f>
        <v>106864.2</v>
      </c>
      <c r="L10" s="25">
        <f>L11+L13</f>
        <v>113614.59999999999</v>
      </c>
      <c r="M10" s="24">
        <f t="shared" ref="M10:M77" si="0">SUM(L10/K10*100)</f>
        <v>106.3168020721626</v>
      </c>
    </row>
    <row r="11" spans="1:13" ht="18.75">
      <c r="A11" s="20">
        <v>3</v>
      </c>
      <c r="B11" s="21">
        <v>182</v>
      </c>
      <c r="C11" s="20" t="s">
        <v>8</v>
      </c>
      <c r="D11" s="20" t="s">
        <v>15</v>
      </c>
      <c r="E11" s="20" t="s">
        <v>15</v>
      </c>
      <c r="F11" s="20" t="s">
        <v>12</v>
      </c>
      <c r="G11" s="20" t="s">
        <v>13</v>
      </c>
      <c r="H11" s="20" t="s">
        <v>14</v>
      </c>
      <c r="I11" s="20" t="s">
        <v>17</v>
      </c>
      <c r="J11" s="23" t="s">
        <v>18</v>
      </c>
      <c r="K11" s="24">
        <v>500</v>
      </c>
      <c r="L11" s="24">
        <v>504.7</v>
      </c>
      <c r="M11" s="24">
        <f t="shared" si="0"/>
        <v>100.94000000000001</v>
      </c>
    </row>
    <row r="12" spans="1:13" ht="63">
      <c r="A12" s="20">
        <v>4</v>
      </c>
      <c r="B12" s="21">
        <v>182</v>
      </c>
      <c r="C12" s="21" t="s">
        <v>8</v>
      </c>
      <c r="D12" s="21" t="s">
        <v>15</v>
      </c>
      <c r="E12" s="21" t="s">
        <v>15</v>
      </c>
      <c r="F12" s="21" t="s">
        <v>20</v>
      </c>
      <c r="G12" s="21" t="s">
        <v>21</v>
      </c>
      <c r="H12" s="21" t="s">
        <v>14</v>
      </c>
      <c r="I12" s="21" t="s">
        <v>17</v>
      </c>
      <c r="J12" s="23" t="s">
        <v>196</v>
      </c>
      <c r="K12" s="24">
        <v>500</v>
      </c>
      <c r="L12" s="26">
        <v>504.7</v>
      </c>
      <c r="M12" s="24">
        <f t="shared" si="0"/>
        <v>100.94000000000001</v>
      </c>
    </row>
    <row r="13" spans="1:13" ht="18.75">
      <c r="A13" s="20">
        <v>5</v>
      </c>
      <c r="B13" s="21">
        <v>182</v>
      </c>
      <c r="C13" s="20" t="s">
        <v>8</v>
      </c>
      <c r="D13" s="20" t="s">
        <v>15</v>
      </c>
      <c r="E13" s="20" t="s">
        <v>21</v>
      </c>
      <c r="F13" s="20" t="s">
        <v>12</v>
      </c>
      <c r="G13" s="20" t="s">
        <v>15</v>
      </c>
      <c r="H13" s="20" t="s">
        <v>14</v>
      </c>
      <c r="I13" s="20" t="s">
        <v>17</v>
      </c>
      <c r="J13" s="23" t="s">
        <v>22</v>
      </c>
      <c r="K13" s="24">
        <f>K14+K15+K16+K17+K18</f>
        <v>106364.2</v>
      </c>
      <c r="L13" s="24">
        <f>L14+L15+L16+L17+L18</f>
        <v>113109.9</v>
      </c>
      <c r="M13" s="24">
        <f t="shared" si="0"/>
        <v>106.34207750352091</v>
      </c>
    </row>
    <row r="14" spans="1:13" ht="110.25">
      <c r="A14" s="20">
        <v>6</v>
      </c>
      <c r="B14" s="21" t="s">
        <v>24</v>
      </c>
      <c r="C14" s="20">
        <v>1</v>
      </c>
      <c r="D14" s="21" t="s">
        <v>15</v>
      </c>
      <c r="E14" s="21" t="s">
        <v>21</v>
      </c>
      <c r="F14" s="21" t="s">
        <v>19</v>
      </c>
      <c r="G14" s="21" t="s">
        <v>15</v>
      </c>
      <c r="H14" s="21" t="s">
        <v>14</v>
      </c>
      <c r="I14" s="20">
        <v>110</v>
      </c>
      <c r="J14" s="23" t="s">
        <v>197</v>
      </c>
      <c r="K14" s="26">
        <v>105602.2</v>
      </c>
      <c r="L14" s="26">
        <v>112326.2</v>
      </c>
      <c r="M14" s="24">
        <f t="shared" si="0"/>
        <v>106.3672915905161</v>
      </c>
    </row>
    <row r="15" spans="1:13" ht="141.75">
      <c r="A15" s="20">
        <v>7</v>
      </c>
      <c r="B15" s="21">
        <v>182</v>
      </c>
      <c r="C15" s="21" t="s">
        <v>8</v>
      </c>
      <c r="D15" s="21" t="s">
        <v>15</v>
      </c>
      <c r="E15" s="21" t="s">
        <v>21</v>
      </c>
      <c r="F15" s="21" t="s">
        <v>23</v>
      </c>
      <c r="G15" s="21" t="s">
        <v>15</v>
      </c>
      <c r="H15" s="21" t="s">
        <v>14</v>
      </c>
      <c r="I15" s="21" t="s">
        <v>17</v>
      </c>
      <c r="J15" s="23" t="s">
        <v>198</v>
      </c>
      <c r="K15" s="27">
        <v>122</v>
      </c>
      <c r="L15" s="27">
        <v>114.1</v>
      </c>
      <c r="M15" s="24">
        <f t="shared" si="0"/>
        <v>93.52459016393442</v>
      </c>
    </row>
    <row r="16" spans="1:13" ht="63">
      <c r="A16" s="20">
        <v>8</v>
      </c>
      <c r="B16" s="21">
        <v>182</v>
      </c>
      <c r="C16" s="20" t="s">
        <v>8</v>
      </c>
      <c r="D16" s="20" t="s">
        <v>15</v>
      </c>
      <c r="E16" s="20" t="s">
        <v>21</v>
      </c>
      <c r="F16" s="21" t="s">
        <v>35</v>
      </c>
      <c r="G16" s="20" t="s">
        <v>15</v>
      </c>
      <c r="H16" s="21" t="s">
        <v>14</v>
      </c>
      <c r="I16" s="20" t="s">
        <v>17</v>
      </c>
      <c r="J16" s="23" t="s">
        <v>121</v>
      </c>
      <c r="K16" s="27">
        <v>555</v>
      </c>
      <c r="L16" s="27">
        <v>587.29999999999995</v>
      </c>
      <c r="M16" s="24">
        <f t="shared" si="0"/>
        <v>105.8198198198198</v>
      </c>
    </row>
    <row r="17" spans="1:13" ht="126">
      <c r="A17" s="20">
        <v>9</v>
      </c>
      <c r="B17" s="21" t="s">
        <v>24</v>
      </c>
      <c r="C17" s="20" t="s">
        <v>8</v>
      </c>
      <c r="D17" s="20" t="s">
        <v>15</v>
      </c>
      <c r="E17" s="20" t="s">
        <v>21</v>
      </c>
      <c r="F17" s="21" t="s">
        <v>51</v>
      </c>
      <c r="G17" s="20" t="s">
        <v>15</v>
      </c>
      <c r="H17" s="21" t="s">
        <v>14</v>
      </c>
      <c r="I17" s="20" t="s">
        <v>17</v>
      </c>
      <c r="J17" s="23" t="s">
        <v>120</v>
      </c>
      <c r="K17" s="27">
        <v>25</v>
      </c>
      <c r="L17" s="27">
        <v>23.9</v>
      </c>
      <c r="M17" s="24">
        <f t="shared" si="0"/>
        <v>95.6</v>
      </c>
    </row>
    <row r="18" spans="1:13" s="6" customFormat="1" ht="78.75">
      <c r="A18" s="20">
        <v>10</v>
      </c>
      <c r="B18" s="21" t="s">
        <v>24</v>
      </c>
      <c r="C18" s="20" t="s">
        <v>8</v>
      </c>
      <c r="D18" s="20" t="s">
        <v>15</v>
      </c>
      <c r="E18" s="20" t="s">
        <v>21</v>
      </c>
      <c r="F18" s="21" t="s">
        <v>241</v>
      </c>
      <c r="G18" s="20" t="s">
        <v>15</v>
      </c>
      <c r="H18" s="21" t="s">
        <v>14</v>
      </c>
      <c r="I18" s="20" t="s">
        <v>17</v>
      </c>
      <c r="J18" s="28" t="s">
        <v>242</v>
      </c>
      <c r="K18" s="27">
        <v>60</v>
      </c>
      <c r="L18" s="27">
        <v>58.4</v>
      </c>
      <c r="M18" s="24">
        <f t="shared" si="0"/>
        <v>97.333333333333329</v>
      </c>
    </row>
    <row r="19" spans="1:13" ht="47.25">
      <c r="A19" s="20">
        <v>11</v>
      </c>
      <c r="B19" s="21" t="s">
        <v>55</v>
      </c>
      <c r="C19" s="20">
        <v>1</v>
      </c>
      <c r="D19" s="21" t="s">
        <v>27</v>
      </c>
      <c r="E19" s="21" t="s">
        <v>13</v>
      </c>
      <c r="F19" s="21" t="s">
        <v>12</v>
      </c>
      <c r="G19" s="21" t="s">
        <v>13</v>
      </c>
      <c r="H19" s="21" t="s">
        <v>14</v>
      </c>
      <c r="I19" s="20">
        <v>0</v>
      </c>
      <c r="J19" s="23" t="s">
        <v>122</v>
      </c>
      <c r="K19" s="24">
        <f>K21+K23+K25+K27</f>
        <v>186.20000000000002</v>
      </c>
      <c r="L19" s="24">
        <f>L21+L23+L25+L27</f>
        <v>216.7</v>
      </c>
      <c r="M19" s="24">
        <f t="shared" si="0"/>
        <v>116.38023630504833</v>
      </c>
    </row>
    <row r="20" spans="1:13" ht="94.5">
      <c r="A20" s="20">
        <v>12</v>
      </c>
      <c r="B20" s="21" t="s">
        <v>55</v>
      </c>
      <c r="C20" s="20">
        <v>1</v>
      </c>
      <c r="D20" s="21" t="s">
        <v>27</v>
      </c>
      <c r="E20" s="21" t="s">
        <v>21</v>
      </c>
      <c r="F20" s="21" t="s">
        <v>183</v>
      </c>
      <c r="G20" s="21" t="s">
        <v>15</v>
      </c>
      <c r="H20" s="21" t="s">
        <v>14</v>
      </c>
      <c r="I20" s="20">
        <v>110</v>
      </c>
      <c r="J20" s="23" t="s">
        <v>184</v>
      </c>
      <c r="K20" s="24">
        <f>K21</f>
        <v>88.2</v>
      </c>
      <c r="L20" s="24">
        <v>112.3</v>
      </c>
      <c r="M20" s="24">
        <f t="shared" si="0"/>
        <v>127.32426303854874</v>
      </c>
    </row>
    <row r="21" spans="1:13" ht="157.5">
      <c r="A21" s="20">
        <v>13</v>
      </c>
      <c r="B21" s="21" t="s">
        <v>55</v>
      </c>
      <c r="C21" s="20">
        <v>1</v>
      </c>
      <c r="D21" s="21" t="s">
        <v>27</v>
      </c>
      <c r="E21" s="21" t="s">
        <v>21</v>
      </c>
      <c r="F21" s="21" t="s">
        <v>124</v>
      </c>
      <c r="G21" s="21" t="s">
        <v>15</v>
      </c>
      <c r="H21" s="21" t="s">
        <v>14</v>
      </c>
      <c r="I21" s="20">
        <v>110</v>
      </c>
      <c r="J21" s="23" t="s">
        <v>123</v>
      </c>
      <c r="K21" s="29">
        <v>88.2</v>
      </c>
      <c r="L21" s="29">
        <v>112.3</v>
      </c>
      <c r="M21" s="24">
        <f t="shared" si="0"/>
        <v>127.32426303854874</v>
      </c>
    </row>
    <row r="22" spans="1:13" ht="126">
      <c r="A22" s="20">
        <v>14</v>
      </c>
      <c r="B22" s="21" t="s">
        <v>55</v>
      </c>
      <c r="C22" s="20">
        <v>1</v>
      </c>
      <c r="D22" s="21" t="s">
        <v>27</v>
      </c>
      <c r="E22" s="21" t="s">
        <v>21</v>
      </c>
      <c r="F22" s="21" t="s">
        <v>186</v>
      </c>
      <c r="G22" s="21" t="s">
        <v>15</v>
      </c>
      <c r="H22" s="21" t="s">
        <v>14</v>
      </c>
      <c r="I22" s="20">
        <v>110</v>
      </c>
      <c r="J22" s="23" t="s">
        <v>188</v>
      </c>
      <c r="K22" s="29">
        <f>K23</f>
        <v>0.6</v>
      </c>
      <c r="L22" s="29">
        <v>0.6</v>
      </c>
      <c r="M22" s="24">
        <f t="shared" si="0"/>
        <v>100</v>
      </c>
    </row>
    <row r="23" spans="1:13" ht="189">
      <c r="A23" s="20">
        <v>15</v>
      </c>
      <c r="B23" s="21" t="s">
        <v>55</v>
      </c>
      <c r="C23" s="20">
        <v>1</v>
      </c>
      <c r="D23" s="21" t="s">
        <v>27</v>
      </c>
      <c r="E23" s="21" t="s">
        <v>21</v>
      </c>
      <c r="F23" s="21" t="s">
        <v>125</v>
      </c>
      <c r="G23" s="21" t="s">
        <v>15</v>
      </c>
      <c r="H23" s="21" t="s">
        <v>14</v>
      </c>
      <c r="I23" s="20">
        <v>110</v>
      </c>
      <c r="J23" s="23" t="s">
        <v>128</v>
      </c>
      <c r="K23" s="29">
        <v>0.6</v>
      </c>
      <c r="L23" s="29">
        <v>0.6</v>
      </c>
      <c r="M23" s="24">
        <f t="shared" si="0"/>
        <v>100</v>
      </c>
    </row>
    <row r="24" spans="1:13" ht="94.5">
      <c r="A24" s="20">
        <v>16</v>
      </c>
      <c r="B24" s="21" t="s">
        <v>55</v>
      </c>
      <c r="C24" s="20">
        <v>1</v>
      </c>
      <c r="D24" s="21" t="s">
        <v>27</v>
      </c>
      <c r="E24" s="21" t="s">
        <v>21</v>
      </c>
      <c r="F24" s="21" t="s">
        <v>185</v>
      </c>
      <c r="G24" s="21" t="s">
        <v>15</v>
      </c>
      <c r="H24" s="21" t="s">
        <v>14</v>
      </c>
      <c r="I24" s="20">
        <v>110</v>
      </c>
      <c r="J24" s="23" t="s">
        <v>189</v>
      </c>
      <c r="K24" s="27">
        <f>K25</f>
        <v>109</v>
      </c>
      <c r="L24" s="27">
        <v>116</v>
      </c>
      <c r="M24" s="24">
        <f t="shared" si="0"/>
        <v>106.42201834862387</v>
      </c>
    </row>
    <row r="25" spans="1:13" ht="157.5">
      <c r="A25" s="20">
        <v>17</v>
      </c>
      <c r="B25" s="21" t="s">
        <v>55</v>
      </c>
      <c r="C25" s="20">
        <v>1</v>
      </c>
      <c r="D25" s="21" t="s">
        <v>27</v>
      </c>
      <c r="E25" s="21" t="s">
        <v>21</v>
      </c>
      <c r="F25" s="21" t="s">
        <v>126</v>
      </c>
      <c r="G25" s="21" t="s">
        <v>15</v>
      </c>
      <c r="H25" s="21" t="s">
        <v>14</v>
      </c>
      <c r="I25" s="20">
        <v>110</v>
      </c>
      <c r="J25" s="23" t="s">
        <v>129</v>
      </c>
      <c r="K25" s="27">
        <v>109</v>
      </c>
      <c r="L25" s="27">
        <v>116</v>
      </c>
      <c r="M25" s="24">
        <f t="shared" si="0"/>
        <v>106.42201834862387</v>
      </c>
    </row>
    <row r="26" spans="1:13" ht="94.5">
      <c r="A26" s="20">
        <v>18</v>
      </c>
      <c r="B26" s="21" t="s">
        <v>55</v>
      </c>
      <c r="C26" s="20">
        <v>1</v>
      </c>
      <c r="D26" s="21" t="s">
        <v>27</v>
      </c>
      <c r="E26" s="21" t="s">
        <v>21</v>
      </c>
      <c r="F26" s="21" t="s">
        <v>187</v>
      </c>
      <c r="G26" s="21" t="s">
        <v>15</v>
      </c>
      <c r="H26" s="21" t="s">
        <v>14</v>
      </c>
      <c r="I26" s="20">
        <v>110</v>
      </c>
      <c r="J26" s="23" t="s">
        <v>190</v>
      </c>
      <c r="K26" s="29">
        <f>K27</f>
        <v>-11.6</v>
      </c>
      <c r="L26" s="29">
        <v>-12.2</v>
      </c>
      <c r="M26" s="24">
        <f t="shared" si="0"/>
        <v>105.17241379310344</v>
      </c>
    </row>
    <row r="27" spans="1:13" ht="157.5">
      <c r="A27" s="20">
        <v>19</v>
      </c>
      <c r="B27" s="21" t="s">
        <v>55</v>
      </c>
      <c r="C27" s="20">
        <v>1</v>
      </c>
      <c r="D27" s="21" t="s">
        <v>27</v>
      </c>
      <c r="E27" s="21" t="s">
        <v>21</v>
      </c>
      <c r="F27" s="21" t="s">
        <v>127</v>
      </c>
      <c r="G27" s="21" t="s">
        <v>15</v>
      </c>
      <c r="H27" s="21" t="s">
        <v>14</v>
      </c>
      <c r="I27" s="20">
        <v>110</v>
      </c>
      <c r="J27" s="23" t="s">
        <v>130</v>
      </c>
      <c r="K27" s="29">
        <v>-11.6</v>
      </c>
      <c r="L27" s="29">
        <v>-12.2</v>
      </c>
      <c r="M27" s="24">
        <f t="shared" si="0"/>
        <v>105.17241379310344</v>
      </c>
    </row>
    <row r="28" spans="1:13" ht="18.75">
      <c r="A28" s="20">
        <v>20</v>
      </c>
      <c r="B28" s="21" t="s">
        <v>24</v>
      </c>
      <c r="C28" s="20" t="s">
        <v>8</v>
      </c>
      <c r="D28" s="20" t="s">
        <v>25</v>
      </c>
      <c r="E28" s="20" t="s">
        <v>13</v>
      </c>
      <c r="F28" s="20" t="s">
        <v>12</v>
      </c>
      <c r="G28" s="20" t="s">
        <v>13</v>
      </c>
      <c r="H28" s="20" t="s">
        <v>14</v>
      </c>
      <c r="I28" s="20" t="s">
        <v>12</v>
      </c>
      <c r="J28" s="23" t="s">
        <v>26</v>
      </c>
      <c r="K28" s="24">
        <f>K36+K39+K29</f>
        <v>27920.7</v>
      </c>
      <c r="L28" s="24">
        <f>L36+L38+L29+L34</f>
        <v>23636.899999999998</v>
      </c>
      <c r="M28" s="24">
        <f t="shared" si="0"/>
        <v>84.657261458344507</v>
      </c>
    </row>
    <row r="29" spans="1:13" ht="31.5">
      <c r="A29" s="20">
        <v>21</v>
      </c>
      <c r="B29" s="21" t="s">
        <v>24</v>
      </c>
      <c r="C29" s="20" t="s">
        <v>8</v>
      </c>
      <c r="D29" s="20" t="s">
        <v>25</v>
      </c>
      <c r="E29" s="21" t="s">
        <v>15</v>
      </c>
      <c r="F29" s="20" t="s">
        <v>12</v>
      </c>
      <c r="G29" s="20" t="s">
        <v>13</v>
      </c>
      <c r="H29" s="20" t="s">
        <v>14</v>
      </c>
      <c r="I29" s="20">
        <v>110</v>
      </c>
      <c r="J29" s="23" t="s">
        <v>111</v>
      </c>
      <c r="K29" s="24">
        <f>K30+K32</f>
        <v>20320</v>
      </c>
      <c r="L29" s="24">
        <f>L30+L32</f>
        <v>18551.2</v>
      </c>
      <c r="M29" s="24">
        <f t="shared" si="0"/>
        <v>91.295275590551185</v>
      </c>
    </row>
    <row r="30" spans="1:13" ht="47.25">
      <c r="A30" s="20">
        <v>22</v>
      </c>
      <c r="B30" s="21" t="s">
        <v>24</v>
      </c>
      <c r="C30" s="21" t="s">
        <v>8</v>
      </c>
      <c r="D30" s="21" t="s">
        <v>25</v>
      </c>
      <c r="E30" s="21" t="s">
        <v>15</v>
      </c>
      <c r="F30" s="21" t="s">
        <v>19</v>
      </c>
      <c r="G30" s="21" t="s">
        <v>15</v>
      </c>
      <c r="H30" s="21" t="s">
        <v>14</v>
      </c>
      <c r="I30" s="21">
        <v>110</v>
      </c>
      <c r="J30" s="23" t="s">
        <v>112</v>
      </c>
      <c r="K30" s="24">
        <v>15785</v>
      </c>
      <c r="L30" s="24">
        <v>14323.1</v>
      </c>
      <c r="M30" s="24">
        <f t="shared" si="0"/>
        <v>90.738675958188153</v>
      </c>
    </row>
    <row r="31" spans="1:13" ht="47.25">
      <c r="A31" s="20">
        <v>23</v>
      </c>
      <c r="B31" s="21" t="s">
        <v>24</v>
      </c>
      <c r="C31" s="21" t="s">
        <v>8</v>
      </c>
      <c r="D31" s="21" t="s">
        <v>25</v>
      </c>
      <c r="E31" s="21" t="s">
        <v>15</v>
      </c>
      <c r="F31" s="21" t="s">
        <v>191</v>
      </c>
      <c r="G31" s="21" t="s">
        <v>15</v>
      </c>
      <c r="H31" s="21" t="s">
        <v>14</v>
      </c>
      <c r="I31" s="21" t="s">
        <v>17</v>
      </c>
      <c r="J31" s="23" t="s">
        <v>112</v>
      </c>
      <c r="K31" s="24">
        <v>15785</v>
      </c>
      <c r="L31" s="24">
        <v>14323.1</v>
      </c>
      <c r="M31" s="24">
        <f t="shared" si="0"/>
        <v>90.738675958188153</v>
      </c>
    </row>
    <row r="32" spans="1:13" ht="63">
      <c r="A32" s="20">
        <v>24</v>
      </c>
      <c r="B32" s="21" t="s">
        <v>24</v>
      </c>
      <c r="C32" s="21" t="s">
        <v>8</v>
      </c>
      <c r="D32" s="21" t="s">
        <v>25</v>
      </c>
      <c r="E32" s="21" t="s">
        <v>15</v>
      </c>
      <c r="F32" s="21" t="s">
        <v>23</v>
      </c>
      <c r="G32" s="21" t="s">
        <v>15</v>
      </c>
      <c r="H32" s="21" t="s">
        <v>14</v>
      </c>
      <c r="I32" s="21" t="s">
        <v>17</v>
      </c>
      <c r="J32" s="23" t="s">
        <v>113</v>
      </c>
      <c r="K32" s="24">
        <v>4535</v>
      </c>
      <c r="L32" s="24">
        <v>4228.1000000000004</v>
      </c>
      <c r="M32" s="24">
        <f t="shared" si="0"/>
        <v>93.232635060639481</v>
      </c>
    </row>
    <row r="33" spans="1:14" ht="63">
      <c r="A33" s="20">
        <v>25</v>
      </c>
      <c r="B33" s="21" t="s">
        <v>24</v>
      </c>
      <c r="C33" s="21" t="s">
        <v>8</v>
      </c>
      <c r="D33" s="21" t="s">
        <v>25</v>
      </c>
      <c r="E33" s="21" t="s">
        <v>15</v>
      </c>
      <c r="F33" s="21" t="s">
        <v>192</v>
      </c>
      <c r="G33" s="21" t="s">
        <v>15</v>
      </c>
      <c r="H33" s="21" t="s">
        <v>14</v>
      </c>
      <c r="I33" s="21" t="s">
        <v>17</v>
      </c>
      <c r="J33" s="23" t="s">
        <v>113</v>
      </c>
      <c r="K33" s="24">
        <v>4535</v>
      </c>
      <c r="L33" s="24">
        <v>4228.1000000000004</v>
      </c>
      <c r="M33" s="24">
        <f t="shared" si="0"/>
        <v>93.232635060639481</v>
      </c>
    </row>
    <row r="34" spans="1:14" ht="31.5">
      <c r="A34" s="20">
        <v>26</v>
      </c>
      <c r="B34" s="21" t="s">
        <v>24</v>
      </c>
      <c r="C34" s="20" t="s">
        <v>8</v>
      </c>
      <c r="D34" s="20" t="s">
        <v>25</v>
      </c>
      <c r="E34" s="21" t="s">
        <v>21</v>
      </c>
      <c r="F34" s="21" t="s">
        <v>19</v>
      </c>
      <c r="G34" s="21" t="s">
        <v>21</v>
      </c>
      <c r="H34" s="20" t="s">
        <v>14</v>
      </c>
      <c r="I34" s="20" t="s">
        <v>17</v>
      </c>
      <c r="J34" s="23" t="s">
        <v>243</v>
      </c>
      <c r="K34" s="24"/>
      <c r="L34" s="27">
        <v>-27.2</v>
      </c>
      <c r="M34" s="24"/>
    </row>
    <row r="35" spans="1:14" ht="31.5">
      <c r="A35" s="20">
        <v>27</v>
      </c>
      <c r="B35" s="21" t="s">
        <v>24</v>
      </c>
      <c r="C35" s="20" t="s">
        <v>8</v>
      </c>
      <c r="D35" s="20" t="s">
        <v>25</v>
      </c>
      <c r="E35" s="21" t="s">
        <v>21</v>
      </c>
      <c r="F35" s="21" t="s">
        <v>19</v>
      </c>
      <c r="G35" s="21" t="s">
        <v>21</v>
      </c>
      <c r="H35" s="20" t="s">
        <v>14</v>
      </c>
      <c r="I35" s="20" t="s">
        <v>17</v>
      </c>
      <c r="J35" s="23" t="s">
        <v>243</v>
      </c>
      <c r="K35" s="24"/>
      <c r="L35" s="27">
        <v>-27.2</v>
      </c>
      <c r="M35" s="24"/>
    </row>
    <row r="36" spans="1:14" ht="18.75">
      <c r="A36" s="20">
        <v>28</v>
      </c>
      <c r="B36" s="21" t="s">
        <v>24</v>
      </c>
      <c r="C36" s="20" t="s">
        <v>8</v>
      </c>
      <c r="D36" s="20" t="s">
        <v>25</v>
      </c>
      <c r="E36" s="20" t="s">
        <v>27</v>
      </c>
      <c r="F36" s="20" t="s">
        <v>12</v>
      </c>
      <c r="G36" s="20" t="s">
        <v>15</v>
      </c>
      <c r="H36" s="20" t="s">
        <v>14</v>
      </c>
      <c r="I36" s="20" t="s">
        <v>17</v>
      </c>
      <c r="J36" s="23" t="s">
        <v>28</v>
      </c>
      <c r="K36" s="24">
        <v>1925.7</v>
      </c>
      <c r="L36" s="26">
        <v>1843.1</v>
      </c>
      <c r="M36" s="24">
        <f t="shared" si="0"/>
        <v>95.710650672482728</v>
      </c>
    </row>
    <row r="37" spans="1:14" ht="18.75">
      <c r="A37" s="20">
        <v>29</v>
      </c>
      <c r="B37" s="21" t="s">
        <v>24</v>
      </c>
      <c r="C37" s="20" t="s">
        <v>8</v>
      </c>
      <c r="D37" s="20" t="s">
        <v>25</v>
      </c>
      <c r="E37" s="20" t="s">
        <v>27</v>
      </c>
      <c r="F37" s="21" t="s">
        <v>19</v>
      </c>
      <c r="G37" s="20" t="s">
        <v>15</v>
      </c>
      <c r="H37" s="20" t="s">
        <v>14</v>
      </c>
      <c r="I37" s="20" t="s">
        <v>17</v>
      </c>
      <c r="J37" s="23" t="s">
        <v>28</v>
      </c>
      <c r="K37" s="24">
        <v>1925.7</v>
      </c>
      <c r="L37" s="26">
        <v>1843.1</v>
      </c>
      <c r="M37" s="24">
        <f t="shared" si="0"/>
        <v>95.710650672482728</v>
      </c>
    </row>
    <row r="38" spans="1:14" ht="31.5">
      <c r="A38" s="20">
        <v>30</v>
      </c>
      <c r="B38" s="21" t="s">
        <v>24</v>
      </c>
      <c r="C38" s="21">
        <v>1</v>
      </c>
      <c r="D38" s="21" t="s">
        <v>25</v>
      </c>
      <c r="E38" s="21" t="s">
        <v>118</v>
      </c>
      <c r="F38" s="21" t="s">
        <v>12</v>
      </c>
      <c r="G38" s="21" t="s">
        <v>21</v>
      </c>
      <c r="H38" s="21" t="s">
        <v>12</v>
      </c>
      <c r="I38" s="20">
        <v>110</v>
      </c>
      <c r="J38" s="23" t="s">
        <v>193</v>
      </c>
      <c r="K38" s="24">
        <f>K39</f>
        <v>5675</v>
      </c>
      <c r="L38" s="24">
        <v>3269.8</v>
      </c>
      <c r="M38" s="24">
        <f t="shared" si="0"/>
        <v>57.617621145374457</v>
      </c>
    </row>
    <row r="39" spans="1:14" ht="63">
      <c r="A39" s="20">
        <v>31</v>
      </c>
      <c r="B39" s="21" t="s">
        <v>24</v>
      </c>
      <c r="C39" s="20">
        <v>1</v>
      </c>
      <c r="D39" s="20" t="s">
        <v>25</v>
      </c>
      <c r="E39" s="21" t="s">
        <v>118</v>
      </c>
      <c r="F39" s="21" t="s">
        <v>23</v>
      </c>
      <c r="G39" s="21" t="s">
        <v>21</v>
      </c>
      <c r="H39" s="20" t="s">
        <v>14</v>
      </c>
      <c r="I39" s="20" t="s">
        <v>17</v>
      </c>
      <c r="J39" s="23" t="s">
        <v>56</v>
      </c>
      <c r="K39" s="24">
        <v>5675</v>
      </c>
      <c r="L39" s="24">
        <v>3269.8</v>
      </c>
      <c r="M39" s="24">
        <f t="shared" si="0"/>
        <v>57.617621145374457</v>
      </c>
    </row>
    <row r="40" spans="1:14" ht="18.75">
      <c r="A40" s="20">
        <v>32</v>
      </c>
      <c r="B40" s="21" t="s">
        <v>12</v>
      </c>
      <c r="C40" s="20" t="s">
        <v>8</v>
      </c>
      <c r="D40" s="20" t="s">
        <v>29</v>
      </c>
      <c r="E40" s="20" t="s">
        <v>13</v>
      </c>
      <c r="F40" s="20" t="s">
        <v>12</v>
      </c>
      <c r="G40" s="20" t="s">
        <v>13</v>
      </c>
      <c r="H40" s="20" t="s">
        <v>14</v>
      </c>
      <c r="I40" s="20" t="s">
        <v>12</v>
      </c>
      <c r="J40" s="23" t="s">
        <v>30</v>
      </c>
      <c r="K40" s="24">
        <f>K42+K44</f>
        <v>4015</v>
      </c>
      <c r="L40" s="26">
        <f>L42+L44</f>
        <v>4153.8</v>
      </c>
      <c r="M40" s="24">
        <f t="shared" si="0"/>
        <v>103.45703611457036</v>
      </c>
    </row>
    <row r="41" spans="1:14" ht="47.25">
      <c r="A41" s="20">
        <v>33</v>
      </c>
      <c r="B41" s="21" t="s">
        <v>24</v>
      </c>
      <c r="C41" s="21" t="s">
        <v>8</v>
      </c>
      <c r="D41" s="21" t="s">
        <v>29</v>
      </c>
      <c r="E41" s="21" t="s">
        <v>27</v>
      </c>
      <c r="F41" s="21" t="s">
        <v>12</v>
      </c>
      <c r="G41" s="21" t="s">
        <v>15</v>
      </c>
      <c r="H41" s="21" t="s">
        <v>14</v>
      </c>
      <c r="I41" s="21" t="s">
        <v>17</v>
      </c>
      <c r="J41" s="23" t="s">
        <v>194</v>
      </c>
      <c r="K41" s="24">
        <f>K42</f>
        <v>3985</v>
      </c>
      <c r="L41" s="24">
        <v>4123.8</v>
      </c>
      <c r="M41" s="24">
        <f t="shared" si="0"/>
        <v>103.48306148055208</v>
      </c>
    </row>
    <row r="42" spans="1:14" ht="63">
      <c r="A42" s="20">
        <v>34</v>
      </c>
      <c r="B42" s="21" t="s">
        <v>24</v>
      </c>
      <c r="C42" s="21" t="s">
        <v>8</v>
      </c>
      <c r="D42" s="21" t="s">
        <v>29</v>
      </c>
      <c r="E42" s="21" t="s">
        <v>27</v>
      </c>
      <c r="F42" s="21" t="s">
        <v>19</v>
      </c>
      <c r="G42" s="21" t="s">
        <v>15</v>
      </c>
      <c r="H42" s="21" t="s">
        <v>14</v>
      </c>
      <c r="I42" s="21" t="s">
        <v>17</v>
      </c>
      <c r="J42" s="23" t="s">
        <v>131</v>
      </c>
      <c r="K42" s="24">
        <v>3985</v>
      </c>
      <c r="L42" s="26">
        <v>4123.8</v>
      </c>
      <c r="M42" s="24">
        <f t="shared" si="0"/>
        <v>103.48306148055208</v>
      </c>
    </row>
    <row r="43" spans="1:14" ht="47.25">
      <c r="A43" s="20">
        <v>35</v>
      </c>
      <c r="B43" s="21" t="s">
        <v>24</v>
      </c>
      <c r="C43" s="21" t="s">
        <v>8</v>
      </c>
      <c r="D43" s="21" t="s">
        <v>29</v>
      </c>
      <c r="E43" s="21" t="s">
        <v>32</v>
      </c>
      <c r="F43" s="21" t="s">
        <v>12</v>
      </c>
      <c r="G43" s="21" t="s">
        <v>15</v>
      </c>
      <c r="H43" s="21" t="s">
        <v>14</v>
      </c>
      <c r="I43" s="21" t="s">
        <v>17</v>
      </c>
      <c r="J43" s="23" t="s">
        <v>195</v>
      </c>
      <c r="K43" s="24">
        <f>K44</f>
        <v>30</v>
      </c>
      <c r="L43" s="24">
        <v>30</v>
      </c>
      <c r="M43" s="24">
        <f t="shared" si="0"/>
        <v>100</v>
      </c>
    </row>
    <row r="44" spans="1:14" ht="47.25">
      <c r="A44" s="20">
        <v>36</v>
      </c>
      <c r="B44" s="21" t="s">
        <v>46</v>
      </c>
      <c r="C44" s="20">
        <v>1</v>
      </c>
      <c r="D44" s="21" t="s">
        <v>29</v>
      </c>
      <c r="E44" s="21" t="s">
        <v>32</v>
      </c>
      <c r="F44" s="20">
        <v>150</v>
      </c>
      <c r="G44" s="21" t="s">
        <v>15</v>
      </c>
      <c r="H44" s="21" t="s">
        <v>14</v>
      </c>
      <c r="I44" s="20">
        <v>110</v>
      </c>
      <c r="J44" s="23" t="s">
        <v>57</v>
      </c>
      <c r="K44" s="24">
        <v>30</v>
      </c>
      <c r="L44" s="24">
        <v>30</v>
      </c>
      <c r="M44" s="24">
        <f t="shared" si="0"/>
        <v>100</v>
      </c>
    </row>
    <row r="45" spans="1:14" ht="63">
      <c r="A45" s="20">
        <v>37</v>
      </c>
      <c r="B45" s="21" t="s">
        <v>12</v>
      </c>
      <c r="C45" s="20" t="s">
        <v>8</v>
      </c>
      <c r="D45" s="20" t="s">
        <v>33</v>
      </c>
      <c r="E45" s="20" t="s">
        <v>13</v>
      </c>
      <c r="F45" s="20" t="s">
        <v>12</v>
      </c>
      <c r="G45" s="20" t="s">
        <v>13</v>
      </c>
      <c r="H45" s="20" t="s">
        <v>14</v>
      </c>
      <c r="I45" s="20" t="s">
        <v>12</v>
      </c>
      <c r="J45" s="23" t="s">
        <v>34</v>
      </c>
      <c r="K45" s="24">
        <f>K46+K50+K51+K53+K54+K55</f>
        <v>6981.8</v>
      </c>
      <c r="L45" s="24">
        <f>L46+L50+L51+L54+L55+L53</f>
        <v>7102.7</v>
      </c>
      <c r="M45" s="24">
        <f t="shared" si="0"/>
        <v>101.73164513449254</v>
      </c>
    </row>
    <row r="46" spans="1:14" s="7" customFormat="1" ht="94.5">
      <c r="A46" s="20">
        <v>38</v>
      </c>
      <c r="B46" s="30" t="s">
        <v>12</v>
      </c>
      <c r="C46" s="30" t="s">
        <v>8</v>
      </c>
      <c r="D46" s="30" t="s">
        <v>33</v>
      </c>
      <c r="E46" s="30" t="s">
        <v>25</v>
      </c>
      <c r="F46" s="30" t="s">
        <v>19</v>
      </c>
      <c r="G46" s="30" t="s">
        <v>13</v>
      </c>
      <c r="H46" s="30" t="s">
        <v>14</v>
      </c>
      <c r="I46" s="30" t="s">
        <v>36</v>
      </c>
      <c r="J46" s="31" t="s">
        <v>132</v>
      </c>
      <c r="K46" s="32">
        <f>K47+K48+K49</f>
        <v>1775</v>
      </c>
      <c r="L46" s="32">
        <f>L47+L48+L49</f>
        <v>1852.7000000000003</v>
      </c>
      <c r="M46" s="24">
        <f t="shared" si="0"/>
        <v>104.3774647887324</v>
      </c>
    </row>
    <row r="47" spans="1:14" s="7" customFormat="1" ht="126">
      <c r="A47" s="20">
        <v>39</v>
      </c>
      <c r="B47" s="30" t="s">
        <v>68</v>
      </c>
      <c r="C47" s="30" t="s">
        <v>8</v>
      </c>
      <c r="D47" s="30" t="s">
        <v>33</v>
      </c>
      <c r="E47" s="30" t="s">
        <v>25</v>
      </c>
      <c r="F47" s="30" t="s">
        <v>67</v>
      </c>
      <c r="G47" s="30" t="s">
        <v>25</v>
      </c>
      <c r="H47" s="30" t="s">
        <v>14</v>
      </c>
      <c r="I47" s="30" t="s">
        <v>36</v>
      </c>
      <c r="J47" s="31" t="s">
        <v>199</v>
      </c>
      <c r="K47" s="32">
        <v>1200</v>
      </c>
      <c r="L47" s="32">
        <v>1272.7</v>
      </c>
      <c r="M47" s="24">
        <f t="shared" si="0"/>
        <v>106.05833333333334</v>
      </c>
      <c r="N47" s="8">
        <v>570</v>
      </c>
    </row>
    <row r="48" spans="1:14" s="7" customFormat="1" ht="110.25">
      <c r="A48" s="20">
        <v>40</v>
      </c>
      <c r="B48" s="30" t="s">
        <v>135</v>
      </c>
      <c r="C48" s="30" t="s">
        <v>8</v>
      </c>
      <c r="D48" s="30" t="s">
        <v>33</v>
      </c>
      <c r="E48" s="30" t="s">
        <v>25</v>
      </c>
      <c r="F48" s="30" t="s">
        <v>67</v>
      </c>
      <c r="G48" s="30" t="s">
        <v>134</v>
      </c>
      <c r="H48" s="30" t="s">
        <v>14</v>
      </c>
      <c r="I48" s="30" t="s">
        <v>36</v>
      </c>
      <c r="J48" s="31" t="s">
        <v>133</v>
      </c>
      <c r="K48" s="32">
        <v>375</v>
      </c>
      <c r="L48" s="32">
        <v>375.1</v>
      </c>
      <c r="M48" s="24">
        <f t="shared" si="0"/>
        <v>100.02666666666667</v>
      </c>
      <c r="N48" s="8">
        <v>360</v>
      </c>
    </row>
    <row r="49" spans="1:14" s="7" customFormat="1" ht="110.25">
      <c r="A49" s="20">
        <v>41</v>
      </c>
      <c r="B49" s="30" t="s">
        <v>136</v>
      </c>
      <c r="C49" s="30" t="s">
        <v>8</v>
      </c>
      <c r="D49" s="30" t="s">
        <v>33</v>
      </c>
      <c r="E49" s="30" t="s">
        <v>25</v>
      </c>
      <c r="F49" s="30" t="s">
        <v>67</v>
      </c>
      <c r="G49" s="30" t="s">
        <v>134</v>
      </c>
      <c r="H49" s="30" t="s">
        <v>14</v>
      </c>
      <c r="I49" s="30" t="s">
        <v>36</v>
      </c>
      <c r="J49" s="31" t="s">
        <v>133</v>
      </c>
      <c r="K49" s="32">
        <v>200</v>
      </c>
      <c r="L49" s="32">
        <v>204.9</v>
      </c>
      <c r="M49" s="24">
        <f t="shared" si="0"/>
        <v>102.45</v>
      </c>
      <c r="N49" s="8">
        <v>127</v>
      </c>
    </row>
    <row r="50" spans="1:14" s="7" customFormat="1" ht="110.25">
      <c r="A50" s="20">
        <v>42</v>
      </c>
      <c r="B50" s="30" t="s">
        <v>68</v>
      </c>
      <c r="C50" s="30" t="s">
        <v>8</v>
      </c>
      <c r="D50" s="30" t="s">
        <v>33</v>
      </c>
      <c r="E50" s="30" t="s">
        <v>25</v>
      </c>
      <c r="F50" s="30" t="s">
        <v>119</v>
      </c>
      <c r="G50" s="30" t="s">
        <v>25</v>
      </c>
      <c r="H50" s="30" t="s">
        <v>14</v>
      </c>
      <c r="I50" s="30" t="s">
        <v>36</v>
      </c>
      <c r="J50" s="31" t="s">
        <v>200</v>
      </c>
      <c r="K50" s="32">
        <v>4446.1000000000004</v>
      </c>
      <c r="L50" s="32">
        <v>4429.3999999999996</v>
      </c>
      <c r="M50" s="24">
        <f t="shared" si="0"/>
        <v>99.624389914756733</v>
      </c>
      <c r="N50" s="9"/>
    </row>
    <row r="51" spans="1:14" s="7" customFormat="1" ht="110.25">
      <c r="A51" s="20">
        <v>43</v>
      </c>
      <c r="B51" s="30" t="s">
        <v>68</v>
      </c>
      <c r="C51" s="33" t="s">
        <v>8</v>
      </c>
      <c r="D51" s="33" t="s">
        <v>33</v>
      </c>
      <c r="E51" s="33" t="s">
        <v>25</v>
      </c>
      <c r="F51" s="33" t="s">
        <v>35</v>
      </c>
      <c r="G51" s="33" t="s">
        <v>13</v>
      </c>
      <c r="H51" s="33" t="s">
        <v>14</v>
      </c>
      <c r="I51" s="33" t="s">
        <v>36</v>
      </c>
      <c r="J51" s="31" t="s">
        <v>138</v>
      </c>
      <c r="K51" s="32">
        <v>720.3</v>
      </c>
      <c r="L51" s="32">
        <v>781.2</v>
      </c>
      <c r="M51" s="24">
        <f t="shared" si="0"/>
        <v>108.45481049562684</v>
      </c>
    </row>
    <row r="52" spans="1:14" s="7" customFormat="1" ht="94.5">
      <c r="A52" s="20">
        <v>44</v>
      </c>
      <c r="B52" s="30" t="s">
        <v>68</v>
      </c>
      <c r="C52" s="30" t="s">
        <v>8</v>
      </c>
      <c r="D52" s="30" t="s">
        <v>33</v>
      </c>
      <c r="E52" s="30" t="s">
        <v>25</v>
      </c>
      <c r="F52" s="30" t="s">
        <v>37</v>
      </c>
      <c r="G52" s="30" t="s">
        <v>25</v>
      </c>
      <c r="H52" s="30" t="s">
        <v>14</v>
      </c>
      <c r="I52" s="30" t="s">
        <v>36</v>
      </c>
      <c r="J52" s="31" t="s">
        <v>137</v>
      </c>
      <c r="K52" s="32">
        <v>720.3</v>
      </c>
      <c r="L52" s="32">
        <v>781.2</v>
      </c>
      <c r="M52" s="24">
        <f t="shared" si="0"/>
        <v>108.45481049562684</v>
      </c>
    </row>
    <row r="53" spans="1:14" s="7" customFormat="1" ht="78.75">
      <c r="A53" s="20">
        <v>45</v>
      </c>
      <c r="B53" s="30" t="s">
        <v>31</v>
      </c>
      <c r="C53" s="30" t="s">
        <v>8</v>
      </c>
      <c r="D53" s="30" t="s">
        <v>33</v>
      </c>
      <c r="E53" s="30" t="s">
        <v>32</v>
      </c>
      <c r="F53" s="30" t="s">
        <v>58</v>
      </c>
      <c r="G53" s="30" t="s">
        <v>25</v>
      </c>
      <c r="H53" s="30" t="s">
        <v>14</v>
      </c>
      <c r="I53" s="30" t="s">
        <v>36</v>
      </c>
      <c r="J53" s="31" t="s">
        <v>59</v>
      </c>
      <c r="K53" s="32">
        <v>9</v>
      </c>
      <c r="L53" s="32">
        <v>9</v>
      </c>
      <c r="M53" s="24">
        <f t="shared" si="0"/>
        <v>100</v>
      </c>
    </row>
    <row r="54" spans="1:14" s="7" customFormat="1" ht="63">
      <c r="A54" s="20">
        <v>46</v>
      </c>
      <c r="B54" s="30" t="s">
        <v>12</v>
      </c>
      <c r="C54" s="30" t="s">
        <v>8</v>
      </c>
      <c r="D54" s="30" t="s">
        <v>33</v>
      </c>
      <c r="E54" s="30" t="s">
        <v>25</v>
      </c>
      <c r="F54" s="30" t="s">
        <v>244</v>
      </c>
      <c r="G54" s="30" t="s">
        <v>25</v>
      </c>
      <c r="H54" s="30" t="s">
        <v>14</v>
      </c>
      <c r="I54" s="30" t="s">
        <v>36</v>
      </c>
      <c r="J54" s="34" t="s">
        <v>245</v>
      </c>
      <c r="K54" s="32">
        <v>15.4</v>
      </c>
      <c r="L54" s="32">
        <v>15.5</v>
      </c>
      <c r="M54" s="24">
        <f t="shared" si="0"/>
        <v>100.64935064935065</v>
      </c>
    </row>
    <row r="55" spans="1:14" s="7" customFormat="1" ht="110.25">
      <c r="A55" s="20">
        <v>47</v>
      </c>
      <c r="B55" s="30" t="s">
        <v>68</v>
      </c>
      <c r="C55" s="30" t="s">
        <v>8</v>
      </c>
      <c r="D55" s="30" t="s">
        <v>33</v>
      </c>
      <c r="E55" s="30" t="s">
        <v>246</v>
      </c>
      <c r="F55" s="30" t="s">
        <v>247</v>
      </c>
      <c r="G55" s="30" t="s">
        <v>25</v>
      </c>
      <c r="H55" s="30" t="s">
        <v>14</v>
      </c>
      <c r="I55" s="30" t="s">
        <v>36</v>
      </c>
      <c r="J55" s="31" t="s">
        <v>248</v>
      </c>
      <c r="K55" s="32">
        <v>16</v>
      </c>
      <c r="L55" s="32">
        <v>14.9</v>
      </c>
      <c r="M55" s="24">
        <f t="shared" si="0"/>
        <v>93.125</v>
      </c>
    </row>
    <row r="56" spans="1:14" s="7" customFormat="1" ht="31.5">
      <c r="A56" s="20">
        <v>48</v>
      </c>
      <c r="B56" s="30" t="s">
        <v>12</v>
      </c>
      <c r="C56" s="33" t="s">
        <v>8</v>
      </c>
      <c r="D56" s="33" t="s">
        <v>38</v>
      </c>
      <c r="E56" s="33" t="s">
        <v>13</v>
      </c>
      <c r="F56" s="33" t="s">
        <v>12</v>
      </c>
      <c r="G56" s="33" t="s">
        <v>13</v>
      </c>
      <c r="H56" s="33" t="s">
        <v>14</v>
      </c>
      <c r="I56" s="33" t="s">
        <v>12</v>
      </c>
      <c r="J56" s="31" t="s">
        <v>39</v>
      </c>
      <c r="K56" s="32">
        <f>K57+K58+K59</f>
        <v>350</v>
      </c>
      <c r="L56" s="32">
        <f t="shared" ref="L56" si="1">L57+L58+L59</f>
        <v>301.3</v>
      </c>
      <c r="M56" s="24">
        <f t="shared" si="0"/>
        <v>86.085714285714289</v>
      </c>
    </row>
    <row r="57" spans="1:14" s="7" customFormat="1" ht="47.25">
      <c r="A57" s="20">
        <v>49</v>
      </c>
      <c r="B57" s="30" t="s">
        <v>166</v>
      </c>
      <c r="C57" s="33" t="s">
        <v>8</v>
      </c>
      <c r="D57" s="33" t="s">
        <v>38</v>
      </c>
      <c r="E57" s="33" t="s">
        <v>15</v>
      </c>
      <c r="F57" s="33">
        <v>10</v>
      </c>
      <c r="G57" s="33" t="s">
        <v>15</v>
      </c>
      <c r="H57" s="33" t="s">
        <v>14</v>
      </c>
      <c r="I57" s="33" t="s">
        <v>36</v>
      </c>
      <c r="J57" s="31" t="s">
        <v>53</v>
      </c>
      <c r="K57" s="32">
        <v>300</v>
      </c>
      <c r="L57" s="35">
        <v>259</v>
      </c>
      <c r="M57" s="24">
        <f t="shared" si="0"/>
        <v>86.333333333333329</v>
      </c>
    </row>
    <row r="58" spans="1:14" s="7" customFormat="1" ht="31.5">
      <c r="A58" s="20">
        <v>50</v>
      </c>
      <c r="B58" s="30" t="s">
        <v>166</v>
      </c>
      <c r="C58" s="33">
        <v>1</v>
      </c>
      <c r="D58" s="33">
        <v>12</v>
      </c>
      <c r="E58" s="30" t="s">
        <v>15</v>
      </c>
      <c r="F58" s="30" t="s">
        <v>35</v>
      </c>
      <c r="G58" s="30" t="s">
        <v>15</v>
      </c>
      <c r="H58" s="30" t="s">
        <v>14</v>
      </c>
      <c r="I58" s="33">
        <v>120</v>
      </c>
      <c r="J58" s="31" t="s">
        <v>52</v>
      </c>
      <c r="K58" s="32">
        <v>10</v>
      </c>
      <c r="L58" s="35">
        <v>8.6</v>
      </c>
      <c r="M58" s="24">
        <f t="shared" si="0"/>
        <v>86</v>
      </c>
    </row>
    <row r="59" spans="1:14" s="7" customFormat="1" ht="18.75">
      <c r="A59" s="20">
        <v>51</v>
      </c>
      <c r="B59" s="30" t="s">
        <v>166</v>
      </c>
      <c r="C59" s="33">
        <v>1</v>
      </c>
      <c r="D59" s="33">
        <v>12</v>
      </c>
      <c r="E59" s="30" t="s">
        <v>15</v>
      </c>
      <c r="F59" s="30" t="s">
        <v>140</v>
      </c>
      <c r="G59" s="30" t="s">
        <v>15</v>
      </c>
      <c r="H59" s="30" t="s">
        <v>14</v>
      </c>
      <c r="I59" s="33">
        <v>121</v>
      </c>
      <c r="J59" s="31" t="s">
        <v>139</v>
      </c>
      <c r="K59" s="32">
        <v>40</v>
      </c>
      <c r="L59" s="35">
        <v>33.700000000000003</v>
      </c>
      <c r="M59" s="24">
        <f t="shared" si="0"/>
        <v>84.25</v>
      </c>
    </row>
    <row r="60" spans="1:14" s="7" customFormat="1" ht="47.25">
      <c r="A60" s="20">
        <v>52</v>
      </c>
      <c r="B60" s="30" t="s">
        <v>12</v>
      </c>
      <c r="C60" s="33" t="s">
        <v>8</v>
      </c>
      <c r="D60" s="33">
        <v>13</v>
      </c>
      <c r="E60" s="33" t="s">
        <v>13</v>
      </c>
      <c r="F60" s="33" t="s">
        <v>12</v>
      </c>
      <c r="G60" s="33" t="s">
        <v>13</v>
      </c>
      <c r="H60" s="33" t="s">
        <v>14</v>
      </c>
      <c r="I60" s="33" t="s">
        <v>12</v>
      </c>
      <c r="J60" s="36" t="s">
        <v>263</v>
      </c>
      <c r="K60" s="35">
        <f>K61+K63</f>
        <v>437</v>
      </c>
      <c r="L60" s="35">
        <f>SUM(L62+L64)</f>
        <v>474.5</v>
      </c>
      <c r="M60" s="24">
        <f t="shared" si="0"/>
        <v>108.58123569794049</v>
      </c>
    </row>
    <row r="61" spans="1:14" s="7" customFormat="1" ht="47.25">
      <c r="A61" s="20">
        <v>53</v>
      </c>
      <c r="B61" s="30" t="s">
        <v>12</v>
      </c>
      <c r="C61" s="33" t="s">
        <v>8</v>
      </c>
      <c r="D61" s="33">
        <v>13</v>
      </c>
      <c r="E61" s="30" t="s">
        <v>21</v>
      </c>
      <c r="F61" s="30" t="s">
        <v>272</v>
      </c>
      <c r="G61" s="33" t="s">
        <v>13</v>
      </c>
      <c r="H61" s="33" t="s">
        <v>14</v>
      </c>
      <c r="I61" s="33">
        <v>130</v>
      </c>
      <c r="J61" s="37" t="s">
        <v>274</v>
      </c>
      <c r="K61" s="35">
        <v>394</v>
      </c>
      <c r="L61" s="35">
        <v>432.8</v>
      </c>
      <c r="M61" s="24">
        <f t="shared" si="0"/>
        <v>109.84771573604061</v>
      </c>
    </row>
    <row r="62" spans="1:14" s="7" customFormat="1" ht="63">
      <c r="A62" s="20">
        <v>54</v>
      </c>
      <c r="B62" s="30" t="s">
        <v>12</v>
      </c>
      <c r="C62" s="33" t="s">
        <v>8</v>
      </c>
      <c r="D62" s="33">
        <v>13</v>
      </c>
      <c r="E62" s="30" t="s">
        <v>21</v>
      </c>
      <c r="F62" s="30" t="s">
        <v>249</v>
      </c>
      <c r="G62" s="30" t="s">
        <v>25</v>
      </c>
      <c r="H62" s="33" t="s">
        <v>14</v>
      </c>
      <c r="I62" s="33">
        <v>130</v>
      </c>
      <c r="J62" s="34" t="s">
        <v>264</v>
      </c>
      <c r="K62" s="32">
        <v>394</v>
      </c>
      <c r="L62" s="35">
        <v>432.8</v>
      </c>
      <c r="M62" s="24">
        <f t="shared" si="0"/>
        <v>109.84771573604061</v>
      </c>
    </row>
    <row r="63" spans="1:14" s="7" customFormat="1" ht="31.5">
      <c r="A63" s="20">
        <v>55</v>
      </c>
      <c r="B63" s="30" t="s">
        <v>12</v>
      </c>
      <c r="C63" s="33">
        <v>1</v>
      </c>
      <c r="D63" s="33">
        <v>13</v>
      </c>
      <c r="E63" s="30" t="s">
        <v>21</v>
      </c>
      <c r="F63" s="30" t="s">
        <v>273</v>
      </c>
      <c r="G63" s="30" t="s">
        <v>13</v>
      </c>
      <c r="H63" s="30" t="s">
        <v>14</v>
      </c>
      <c r="I63" s="33">
        <v>130</v>
      </c>
      <c r="J63" s="38" t="s">
        <v>275</v>
      </c>
      <c r="K63" s="32">
        <v>43</v>
      </c>
      <c r="L63" s="35">
        <v>41.7</v>
      </c>
      <c r="M63" s="24">
        <f t="shared" si="0"/>
        <v>96.976744186046517</v>
      </c>
    </row>
    <row r="64" spans="1:14" s="7" customFormat="1" ht="36" customHeight="1">
      <c r="A64" s="20">
        <v>56</v>
      </c>
      <c r="B64" s="30" t="s">
        <v>12</v>
      </c>
      <c r="C64" s="33" t="s">
        <v>8</v>
      </c>
      <c r="D64" s="33">
        <v>13</v>
      </c>
      <c r="E64" s="30" t="s">
        <v>21</v>
      </c>
      <c r="F64" s="30" t="s">
        <v>271</v>
      </c>
      <c r="G64" s="30" t="s">
        <v>25</v>
      </c>
      <c r="H64" s="33" t="s">
        <v>14</v>
      </c>
      <c r="I64" s="33">
        <v>130</v>
      </c>
      <c r="J64" s="38" t="s">
        <v>276</v>
      </c>
      <c r="K64" s="32">
        <v>43</v>
      </c>
      <c r="L64" s="35">
        <v>41.7</v>
      </c>
      <c r="M64" s="24">
        <f t="shared" si="0"/>
        <v>96.976744186046517</v>
      </c>
    </row>
    <row r="65" spans="1:15" s="7" customFormat="1" ht="31.5">
      <c r="A65" s="20">
        <v>57</v>
      </c>
      <c r="B65" s="30" t="s">
        <v>12</v>
      </c>
      <c r="C65" s="33">
        <v>1</v>
      </c>
      <c r="D65" s="33">
        <v>14</v>
      </c>
      <c r="E65" s="30" t="s">
        <v>13</v>
      </c>
      <c r="F65" s="30" t="s">
        <v>12</v>
      </c>
      <c r="G65" s="30" t="s">
        <v>13</v>
      </c>
      <c r="H65" s="30" t="s">
        <v>14</v>
      </c>
      <c r="I65" s="30" t="s">
        <v>12</v>
      </c>
      <c r="J65" s="31" t="s">
        <v>50</v>
      </c>
      <c r="K65" s="32">
        <f>K66+K72+K70+K71</f>
        <v>1916.8</v>
      </c>
      <c r="L65" s="32">
        <f>L66+L72+L70+L71</f>
        <v>1940.3999999999996</v>
      </c>
      <c r="M65" s="24">
        <f t="shared" si="0"/>
        <v>101.23121869782969</v>
      </c>
      <c r="N65" s="10" t="e">
        <f>N66+#REF!+#REF!</f>
        <v>#REF!</v>
      </c>
      <c r="O65" s="9"/>
    </row>
    <row r="66" spans="1:15" s="7" customFormat="1" ht="47.25">
      <c r="A66" s="20">
        <v>58</v>
      </c>
      <c r="B66" s="30" t="s">
        <v>12</v>
      </c>
      <c r="C66" s="33">
        <v>1</v>
      </c>
      <c r="D66" s="33">
        <v>14</v>
      </c>
      <c r="E66" s="30" t="s">
        <v>54</v>
      </c>
      <c r="F66" s="30" t="s">
        <v>19</v>
      </c>
      <c r="G66" s="30" t="s">
        <v>13</v>
      </c>
      <c r="H66" s="30" t="s">
        <v>14</v>
      </c>
      <c r="I66" s="30" t="s">
        <v>63</v>
      </c>
      <c r="J66" s="31" t="s">
        <v>144</v>
      </c>
      <c r="K66" s="32">
        <f>K67+K68+K69</f>
        <v>580</v>
      </c>
      <c r="L66" s="32">
        <f>L67+L68+L69</f>
        <v>593.4</v>
      </c>
      <c r="M66" s="24">
        <f t="shared" si="0"/>
        <v>102.31034482758621</v>
      </c>
    </row>
    <row r="67" spans="1:15" s="7" customFormat="1" ht="78.75">
      <c r="A67" s="20">
        <v>59</v>
      </c>
      <c r="B67" s="30" t="s">
        <v>68</v>
      </c>
      <c r="C67" s="33">
        <v>1</v>
      </c>
      <c r="D67" s="33">
        <v>14</v>
      </c>
      <c r="E67" s="30" t="s">
        <v>54</v>
      </c>
      <c r="F67" s="30" t="s">
        <v>67</v>
      </c>
      <c r="G67" s="30" t="s">
        <v>25</v>
      </c>
      <c r="H67" s="30" t="s">
        <v>14</v>
      </c>
      <c r="I67" s="30" t="s">
        <v>63</v>
      </c>
      <c r="J67" s="31" t="s">
        <v>145</v>
      </c>
      <c r="K67" s="32">
        <v>250</v>
      </c>
      <c r="L67" s="32">
        <v>248.7</v>
      </c>
      <c r="M67" s="24">
        <f t="shared" si="0"/>
        <v>99.47999999999999</v>
      </c>
    </row>
    <row r="68" spans="1:15" s="7" customFormat="1" ht="63">
      <c r="A68" s="20">
        <v>60</v>
      </c>
      <c r="B68" s="30" t="s">
        <v>135</v>
      </c>
      <c r="C68" s="33">
        <v>1</v>
      </c>
      <c r="D68" s="33">
        <v>14</v>
      </c>
      <c r="E68" s="30" t="s">
        <v>54</v>
      </c>
      <c r="F68" s="30" t="s">
        <v>67</v>
      </c>
      <c r="G68" s="30" t="s">
        <v>134</v>
      </c>
      <c r="H68" s="30" t="s">
        <v>14</v>
      </c>
      <c r="I68" s="30" t="s">
        <v>63</v>
      </c>
      <c r="J68" s="31" t="s">
        <v>146</v>
      </c>
      <c r="K68" s="32">
        <v>210</v>
      </c>
      <c r="L68" s="32">
        <v>216.9</v>
      </c>
      <c r="M68" s="24">
        <f t="shared" si="0"/>
        <v>103.28571428571429</v>
      </c>
    </row>
    <row r="69" spans="1:15" s="7" customFormat="1" ht="63">
      <c r="A69" s="20">
        <v>61</v>
      </c>
      <c r="B69" s="30" t="s">
        <v>136</v>
      </c>
      <c r="C69" s="33">
        <v>1</v>
      </c>
      <c r="D69" s="33">
        <v>14</v>
      </c>
      <c r="E69" s="30" t="s">
        <v>54</v>
      </c>
      <c r="F69" s="30" t="s">
        <v>67</v>
      </c>
      <c r="G69" s="30" t="s">
        <v>134</v>
      </c>
      <c r="H69" s="30" t="s">
        <v>14</v>
      </c>
      <c r="I69" s="30" t="s">
        <v>63</v>
      </c>
      <c r="J69" s="31" t="s">
        <v>146</v>
      </c>
      <c r="K69" s="32">
        <v>120</v>
      </c>
      <c r="L69" s="32">
        <v>127.8</v>
      </c>
      <c r="M69" s="24">
        <f t="shared" si="0"/>
        <v>106.5</v>
      </c>
    </row>
    <row r="70" spans="1:15" s="7" customFormat="1" ht="78.75">
      <c r="A70" s="20">
        <v>62</v>
      </c>
      <c r="B70" s="30" t="s">
        <v>68</v>
      </c>
      <c r="C70" s="33">
        <v>1</v>
      </c>
      <c r="D70" s="33">
        <v>14</v>
      </c>
      <c r="E70" s="30" t="s">
        <v>54</v>
      </c>
      <c r="F70" s="30" t="s">
        <v>119</v>
      </c>
      <c r="G70" s="30" t="s">
        <v>25</v>
      </c>
      <c r="H70" s="30" t="s">
        <v>14</v>
      </c>
      <c r="I70" s="30" t="s">
        <v>63</v>
      </c>
      <c r="J70" s="31" t="s">
        <v>147</v>
      </c>
      <c r="K70" s="35">
        <v>126.6</v>
      </c>
      <c r="L70" s="35">
        <v>126.6</v>
      </c>
      <c r="M70" s="24">
        <f t="shared" si="0"/>
        <v>100</v>
      </c>
    </row>
    <row r="71" spans="1:15" s="7" customFormat="1" ht="110.25">
      <c r="A71" s="20">
        <v>63</v>
      </c>
      <c r="B71" s="30" t="s">
        <v>12</v>
      </c>
      <c r="C71" s="33">
        <v>1</v>
      </c>
      <c r="D71" s="33">
        <v>14</v>
      </c>
      <c r="E71" s="30" t="s">
        <v>54</v>
      </c>
      <c r="F71" s="30" t="s">
        <v>299</v>
      </c>
      <c r="G71" s="30" t="s">
        <v>25</v>
      </c>
      <c r="H71" s="30" t="s">
        <v>14</v>
      </c>
      <c r="I71" s="30" t="s">
        <v>63</v>
      </c>
      <c r="J71" s="38" t="s">
        <v>300</v>
      </c>
      <c r="K71" s="35">
        <v>50</v>
      </c>
      <c r="L71" s="35">
        <v>57.1</v>
      </c>
      <c r="M71" s="24">
        <f t="shared" si="0"/>
        <v>114.20000000000002</v>
      </c>
    </row>
    <row r="72" spans="1:15" s="7" customFormat="1" ht="126">
      <c r="A72" s="20">
        <v>64</v>
      </c>
      <c r="B72" s="30" t="s">
        <v>68</v>
      </c>
      <c r="C72" s="33">
        <v>1</v>
      </c>
      <c r="D72" s="33">
        <v>14</v>
      </c>
      <c r="E72" s="30" t="s">
        <v>21</v>
      </c>
      <c r="F72" s="30" t="s">
        <v>142</v>
      </c>
      <c r="G72" s="30" t="s">
        <v>25</v>
      </c>
      <c r="H72" s="30" t="s">
        <v>14</v>
      </c>
      <c r="I72" s="30" t="s">
        <v>143</v>
      </c>
      <c r="J72" s="31" t="s">
        <v>141</v>
      </c>
      <c r="K72" s="39">
        <v>1160.2</v>
      </c>
      <c r="L72" s="39">
        <v>1163.3</v>
      </c>
      <c r="M72" s="24">
        <f t="shared" si="0"/>
        <v>100.26719531115324</v>
      </c>
    </row>
    <row r="73" spans="1:15" s="7" customFormat="1" ht="31.5">
      <c r="A73" s="20">
        <v>65</v>
      </c>
      <c r="B73" s="30" t="s">
        <v>12</v>
      </c>
      <c r="C73" s="33" t="s">
        <v>8</v>
      </c>
      <c r="D73" s="33" t="s">
        <v>40</v>
      </c>
      <c r="E73" s="33" t="s">
        <v>13</v>
      </c>
      <c r="F73" s="33" t="s">
        <v>12</v>
      </c>
      <c r="G73" s="33" t="s">
        <v>13</v>
      </c>
      <c r="H73" s="33" t="s">
        <v>14</v>
      </c>
      <c r="I73" s="33" t="s">
        <v>12</v>
      </c>
      <c r="J73" s="31" t="s">
        <v>41</v>
      </c>
      <c r="K73" s="32">
        <f>K74+K75+K76+K77+K80+K81+K83+K85+K86+K87+K88+K90+K91+K92+K93+K84+K79+K89+K78</f>
        <v>2430</v>
      </c>
      <c r="L73" s="32">
        <f>L74+L75+L76+L77+L80+L81+L83+L85+L86+L87+L88+L90+L91+L92+L93+L84+L79+L89+L78+L94+L82</f>
        <v>2494.2000000000003</v>
      </c>
      <c r="M73" s="24">
        <f t="shared" si="0"/>
        <v>102.64197530864199</v>
      </c>
    </row>
    <row r="74" spans="1:15" s="7" customFormat="1" ht="110.25">
      <c r="A74" s="20">
        <v>66</v>
      </c>
      <c r="B74" s="30" t="s">
        <v>172</v>
      </c>
      <c r="C74" s="30">
        <v>1</v>
      </c>
      <c r="D74" s="30">
        <v>16</v>
      </c>
      <c r="E74" s="30" t="s">
        <v>15</v>
      </c>
      <c r="F74" s="30" t="s">
        <v>142</v>
      </c>
      <c r="G74" s="30" t="s">
        <v>15</v>
      </c>
      <c r="H74" s="30" t="s">
        <v>14</v>
      </c>
      <c r="I74" s="30" t="s">
        <v>42</v>
      </c>
      <c r="J74" s="31" t="s">
        <v>148</v>
      </c>
      <c r="K74" s="32">
        <v>70</v>
      </c>
      <c r="L74" s="32">
        <v>19.100000000000001</v>
      </c>
      <c r="M74" s="24">
        <f t="shared" si="0"/>
        <v>27.285714285714285</v>
      </c>
    </row>
    <row r="75" spans="1:15" s="7" customFormat="1" ht="110.25">
      <c r="A75" s="20">
        <v>67</v>
      </c>
      <c r="B75" s="30" t="s">
        <v>173</v>
      </c>
      <c r="C75" s="30">
        <v>1</v>
      </c>
      <c r="D75" s="30">
        <v>16</v>
      </c>
      <c r="E75" s="30" t="s">
        <v>15</v>
      </c>
      <c r="F75" s="30" t="s">
        <v>142</v>
      </c>
      <c r="G75" s="30" t="s">
        <v>15</v>
      </c>
      <c r="H75" s="30" t="s">
        <v>14</v>
      </c>
      <c r="I75" s="30" t="s">
        <v>42</v>
      </c>
      <c r="J75" s="31" t="s">
        <v>148</v>
      </c>
      <c r="K75" s="32">
        <v>2</v>
      </c>
      <c r="L75" s="32">
        <v>4.2</v>
      </c>
      <c r="M75" s="24">
        <f t="shared" si="0"/>
        <v>210</v>
      </c>
    </row>
    <row r="76" spans="1:15" s="7" customFormat="1" ht="141.75">
      <c r="A76" s="20">
        <v>68</v>
      </c>
      <c r="B76" s="30" t="s">
        <v>173</v>
      </c>
      <c r="C76" s="30">
        <v>1</v>
      </c>
      <c r="D76" s="30">
        <v>16</v>
      </c>
      <c r="E76" s="30" t="s">
        <v>15</v>
      </c>
      <c r="F76" s="30" t="s">
        <v>150</v>
      </c>
      <c r="G76" s="30" t="s">
        <v>15</v>
      </c>
      <c r="H76" s="30" t="s">
        <v>14</v>
      </c>
      <c r="I76" s="30" t="s">
        <v>42</v>
      </c>
      <c r="J76" s="31" t="s">
        <v>149</v>
      </c>
      <c r="K76" s="32">
        <v>5</v>
      </c>
      <c r="L76" s="32"/>
      <c r="M76" s="24">
        <f t="shared" si="0"/>
        <v>0</v>
      </c>
    </row>
    <row r="77" spans="1:15" s="7" customFormat="1" ht="141.75">
      <c r="A77" s="20">
        <v>69</v>
      </c>
      <c r="B77" s="30" t="s">
        <v>172</v>
      </c>
      <c r="C77" s="30">
        <v>1</v>
      </c>
      <c r="D77" s="30">
        <v>16</v>
      </c>
      <c r="E77" s="30" t="s">
        <v>15</v>
      </c>
      <c r="F77" s="30" t="s">
        <v>150</v>
      </c>
      <c r="G77" s="30" t="s">
        <v>15</v>
      </c>
      <c r="H77" s="30" t="s">
        <v>14</v>
      </c>
      <c r="I77" s="30" t="s">
        <v>42</v>
      </c>
      <c r="J77" s="31" t="s">
        <v>149</v>
      </c>
      <c r="K77" s="32">
        <v>150</v>
      </c>
      <c r="L77" s="32">
        <v>194</v>
      </c>
      <c r="M77" s="24">
        <f t="shared" si="0"/>
        <v>129.33333333333331</v>
      </c>
    </row>
    <row r="78" spans="1:15" s="7" customFormat="1" ht="110.25">
      <c r="A78" s="20">
        <v>70</v>
      </c>
      <c r="B78" s="30" t="s">
        <v>172</v>
      </c>
      <c r="C78" s="30">
        <v>1</v>
      </c>
      <c r="D78" s="30">
        <v>16</v>
      </c>
      <c r="E78" s="30" t="s">
        <v>15</v>
      </c>
      <c r="F78" s="30" t="s">
        <v>260</v>
      </c>
      <c r="G78" s="30" t="s">
        <v>15</v>
      </c>
      <c r="H78" s="30" t="s">
        <v>14</v>
      </c>
      <c r="I78" s="30" t="s">
        <v>42</v>
      </c>
      <c r="J78" s="31" t="s">
        <v>261</v>
      </c>
      <c r="K78" s="32"/>
      <c r="L78" s="32">
        <v>17.8</v>
      </c>
      <c r="M78" s="24"/>
    </row>
    <row r="79" spans="1:15" s="7" customFormat="1" ht="110.25">
      <c r="A79" s="20">
        <v>71</v>
      </c>
      <c r="B79" s="30" t="s">
        <v>173</v>
      </c>
      <c r="C79" s="30">
        <v>1</v>
      </c>
      <c r="D79" s="30">
        <v>16</v>
      </c>
      <c r="E79" s="30" t="s">
        <v>15</v>
      </c>
      <c r="F79" s="30" t="s">
        <v>260</v>
      </c>
      <c r="G79" s="30" t="s">
        <v>15</v>
      </c>
      <c r="H79" s="30" t="s">
        <v>14</v>
      </c>
      <c r="I79" s="30" t="s">
        <v>42</v>
      </c>
      <c r="J79" s="31" t="s">
        <v>261</v>
      </c>
      <c r="K79" s="32"/>
      <c r="L79" s="32">
        <v>2</v>
      </c>
      <c r="M79" s="24"/>
    </row>
    <row r="80" spans="1:15" s="7" customFormat="1" ht="126">
      <c r="A80" s="20">
        <v>72</v>
      </c>
      <c r="B80" s="30" t="s">
        <v>172</v>
      </c>
      <c r="C80" s="30">
        <v>1</v>
      </c>
      <c r="D80" s="30">
        <v>16</v>
      </c>
      <c r="E80" s="30" t="s">
        <v>15</v>
      </c>
      <c r="F80" s="30" t="s">
        <v>174</v>
      </c>
      <c r="G80" s="30" t="s">
        <v>15</v>
      </c>
      <c r="H80" s="30" t="s">
        <v>14</v>
      </c>
      <c r="I80" s="30" t="s">
        <v>42</v>
      </c>
      <c r="J80" s="31" t="s">
        <v>175</v>
      </c>
      <c r="K80" s="32">
        <v>40</v>
      </c>
      <c r="L80" s="32">
        <v>36.5</v>
      </c>
      <c r="M80" s="24">
        <f t="shared" ref="M80:M150" si="2">SUM(L80/K80*100)</f>
        <v>91.25</v>
      </c>
    </row>
    <row r="81" spans="1:13" s="7" customFormat="1" ht="126">
      <c r="A81" s="20">
        <v>73</v>
      </c>
      <c r="B81" s="30" t="s">
        <v>172</v>
      </c>
      <c r="C81" s="30">
        <v>1</v>
      </c>
      <c r="D81" s="30">
        <v>16</v>
      </c>
      <c r="E81" s="30" t="s">
        <v>15</v>
      </c>
      <c r="F81" s="30" t="s">
        <v>215</v>
      </c>
      <c r="G81" s="30" t="s">
        <v>15</v>
      </c>
      <c r="H81" s="30" t="s">
        <v>14</v>
      </c>
      <c r="I81" s="30" t="s">
        <v>42</v>
      </c>
      <c r="J81" s="31" t="s">
        <v>218</v>
      </c>
      <c r="K81" s="32">
        <v>50</v>
      </c>
      <c r="L81" s="32">
        <v>0</v>
      </c>
      <c r="M81" s="24">
        <f t="shared" si="2"/>
        <v>0</v>
      </c>
    </row>
    <row r="82" spans="1:13" s="7" customFormat="1" ht="110.25">
      <c r="A82" s="20">
        <v>74</v>
      </c>
      <c r="B82" s="30" t="s">
        <v>172</v>
      </c>
      <c r="C82" s="30" t="s">
        <v>8</v>
      </c>
      <c r="D82" s="30" t="s">
        <v>40</v>
      </c>
      <c r="E82" s="30" t="s">
        <v>15</v>
      </c>
      <c r="F82" s="30" t="s">
        <v>303</v>
      </c>
      <c r="G82" s="30" t="s">
        <v>15</v>
      </c>
      <c r="H82" s="30" t="s">
        <v>14</v>
      </c>
      <c r="I82" s="30" t="s">
        <v>42</v>
      </c>
      <c r="J82" s="38" t="s">
        <v>304</v>
      </c>
      <c r="K82" s="32"/>
      <c r="L82" s="32">
        <v>5</v>
      </c>
      <c r="M82" s="24"/>
    </row>
    <row r="83" spans="1:13" s="7" customFormat="1" ht="152.25" customHeight="1">
      <c r="A83" s="20">
        <v>75</v>
      </c>
      <c r="B83" s="30" t="s">
        <v>172</v>
      </c>
      <c r="C83" s="30">
        <v>1</v>
      </c>
      <c r="D83" s="30">
        <v>16</v>
      </c>
      <c r="E83" s="30" t="s">
        <v>15</v>
      </c>
      <c r="F83" s="30" t="s">
        <v>177</v>
      </c>
      <c r="G83" s="30" t="s">
        <v>15</v>
      </c>
      <c r="H83" s="30" t="s">
        <v>14</v>
      </c>
      <c r="I83" s="30" t="s">
        <v>42</v>
      </c>
      <c r="J83" s="31" t="s">
        <v>180</v>
      </c>
      <c r="K83" s="32">
        <v>75</v>
      </c>
      <c r="L83" s="32">
        <v>111</v>
      </c>
      <c r="M83" s="24">
        <f t="shared" si="2"/>
        <v>148</v>
      </c>
    </row>
    <row r="84" spans="1:13" s="7" customFormat="1" ht="342.75" customHeight="1">
      <c r="A84" s="20">
        <v>76</v>
      </c>
      <c r="B84" s="30" t="s">
        <v>172</v>
      </c>
      <c r="C84" s="30">
        <v>1</v>
      </c>
      <c r="D84" s="30">
        <v>16</v>
      </c>
      <c r="E84" s="30" t="s">
        <v>15</v>
      </c>
      <c r="F84" s="30" t="s">
        <v>252</v>
      </c>
      <c r="G84" s="30" t="s">
        <v>15</v>
      </c>
      <c r="H84" s="30" t="s">
        <v>14</v>
      </c>
      <c r="I84" s="30" t="s">
        <v>42</v>
      </c>
      <c r="J84" s="31" t="s">
        <v>253</v>
      </c>
      <c r="K84" s="32"/>
      <c r="L84" s="32">
        <v>5.4</v>
      </c>
      <c r="M84" s="24"/>
    </row>
    <row r="85" spans="1:13" s="7" customFormat="1" ht="171" customHeight="1">
      <c r="A85" s="20">
        <v>77</v>
      </c>
      <c r="B85" s="30" t="s">
        <v>172</v>
      </c>
      <c r="C85" s="30">
        <v>1</v>
      </c>
      <c r="D85" s="30">
        <v>16</v>
      </c>
      <c r="E85" s="30" t="s">
        <v>15</v>
      </c>
      <c r="F85" s="30" t="s">
        <v>216</v>
      </c>
      <c r="G85" s="30" t="s">
        <v>15</v>
      </c>
      <c r="H85" s="30" t="s">
        <v>14</v>
      </c>
      <c r="I85" s="30" t="s">
        <v>42</v>
      </c>
      <c r="J85" s="31" t="s">
        <v>217</v>
      </c>
      <c r="K85" s="32">
        <v>3</v>
      </c>
      <c r="L85" s="32">
        <v>0.6</v>
      </c>
      <c r="M85" s="24">
        <f t="shared" si="2"/>
        <v>20</v>
      </c>
    </row>
    <row r="86" spans="1:13" s="7" customFormat="1" ht="110.25">
      <c r="A86" s="20">
        <v>78</v>
      </c>
      <c r="B86" s="30" t="s">
        <v>172</v>
      </c>
      <c r="C86" s="30">
        <v>1</v>
      </c>
      <c r="D86" s="30">
        <v>16</v>
      </c>
      <c r="E86" s="30" t="s">
        <v>15</v>
      </c>
      <c r="F86" s="30" t="s">
        <v>178</v>
      </c>
      <c r="G86" s="30" t="s">
        <v>15</v>
      </c>
      <c r="H86" s="30" t="s">
        <v>14</v>
      </c>
      <c r="I86" s="30" t="s">
        <v>42</v>
      </c>
      <c r="J86" s="31" t="s">
        <v>179</v>
      </c>
      <c r="K86" s="32">
        <v>150</v>
      </c>
      <c r="L86" s="32">
        <v>14.2</v>
      </c>
      <c r="M86" s="24">
        <f t="shared" si="2"/>
        <v>9.4666666666666668</v>
      </c>
    </row>
    <row r="87" spans="1:13" s="7" customFormat="1" ht="126">
      <c r="A87" s="20">
        <v>79</v>
      </c>
      <c r="B87" s="30" t="s">
        <v>173</v>
      </c>
      <c r="C87" s="30">
        <v>1</v>
      </c>
      <c r="D87" s="30">
        <v>16</v>
      </c>
      <c r="E87" s="30" t="s">
        <v>15</v>
      </c>
      <c r="F87" s="30" t="s">
        <v>153</v>
      </c>
      <c r="G87" s="30" t="s">
        <v>15</v>
      </c>
      <c r="H87" s="30" t="s">
        <v>14</v>
      </c>
      <c r="I87" s="30" t="s">
        <v>42</v>
      </c>
      <c r="J87" s="31" t="s">
        <v>152</v>
      </c>
      <c r="K87" s="32">
        <v>5</v>
      </c>
      <c r="L87" s="32">
        <v>4.8</v>
      </c>
      <c r="M87" s="24">
        <f t="shared" si="2"/>
        <v>96</v>
      </c>
    </row>
    <row r="88" spans="1:13" s="7" customFormat="1" ht="126">
      <c r="A88" s="20">
        <v>80</v>
      </c>
      <c r="B88" s="30" t="s">
        <v>172</v>
      </c>
      <c r="C88" s="30">
        <v>1</v>
      </c>
      <c r="D88" s="30">
        <v>16</v>
      </c>
      <c r="E88" s="30" t="s">
        <v>15</v>
      </c>
      <c r="F88" s="30" t="s">
        <v>153</v>
      </c>
      <c r="G88" s="30" t="s">
        <v>15</v>
      </c>
      <c r="H88" s="30" t="s">
        <v>14</v>
      </c>
      <c r="I88" s="30" t="s">
        <v>42</v>
      </c>
      <c r="J88" s="31" t="s">
        <v>152</v>
      </c>
      <c r="K88" s="32">
        <v>170</v>
      </c>
      <c r="L88" s="32">
        <v>165.7</v>
      </c>
      <c r="M88" s="24">
        <f t="shared" si="2"/>
        <v>97.470588235294116</v>
      </c>
    </row>
    <row r="89" spans="1:13" ht="110.25">
      <c r="A89" s="20">
        <v>81</v>
      </c>
      <c r="B89" s="21" t="s">
        <v>46</v>
      </c>
      <c r="C89" s="21" t="s">
        <v>8</v>
      </c>
      <c r="D89" s="21" t="s">
        <v>40</v>
      </c>
      <c r="E89" s="21" t="s">
        <v>32</v>
      </c>
      <c r="F89" s="21" t="s">
        <v>155</v>
      </c>
      <c r="G89" s="21" t="s">
        <v>25</v>
      </c>
      <c r="H89" s="21" t="s">
        <v>14</v>
      </c>
      <c r="I89" s="21" t="s">
        <v>42</v>
      </c>
      <c r="J89" s="23" t="s">
        <v>154</v>
      </c>
      <c r="K89" s="24"/>
      <c r="L89" s="24">
        <v>3.8</v>
      </c>
      <c r="M89" s="24"/>
    </row>
    <row r="90" spans="1:13" ht="110.25">
      <c r="A90" s="20">
        <v>82</v>
      </c>
      <c r="B90" s="21" t="s">
        <v>68</v>
      </c>
      <c r="C90" s="21" t="s">
        <v>8</v>
      </c>
      <c r="D90" s="21" t="s">
        <v>40</v>
      </c>
      <c r="E90" s="21" t="s">
        <v>32</v>
      </c>
      <c r="F90" s="21" t="s">
        <v>155</v>
      </c>
      <c r="G90" s="21" t="s">
        <v>25</v>
      </c>
      <c r="H90" s="21" t="s">
        <v>14</v>
      </c>
      <c r="I90" s="21" t="s">
        <v>42</v>
      </c>
      <c r="J90" s="23" t="s">
        <v>154</v>
      </c>
      <c r="K90" s="24">
        <v>70</v>
      </c>
      <c r="L90" s="24">
        <v>162.5</v>
      </c>
      <c r="M90" s="24">
        <f t="shared" si="2"/>
        <v>232.14285714285717</v>
      </c>
    </row>
    <row r="91" spans="1:13" ht="94.5">
      <c r="A91" s="20">
        <v>83</v>
      </c>
      <c r="B91" s="21" t="s">
        <v>157</v>
      </c>
      <c r="C91" s="21" t="s">
        <v>8</v>
      </c>
      <c r="D91" s="21" t="s">
        <v>40</v>
      </c>
      <c r="E91" s="21" t="s">
        <v>47</v>
      </c>
      <c r="F91" s="21" t="s">
        <v>151</v>
      </c>
      <c r="G91" s="21" t="s">
        <v>15</v>
      </c>
      <c r="H91" s="21" t="s">
        <v>176</v>
      </c>
      <c r="I91" s="21" t="s">
        <v>42</v>
      </c>
      <c r="J91" s="23" t="s">
        <v>156</v>
      </c>
      <c r="K91" s="24">
        <v>50</v>
      </c>
      <c r="L91" s="24">
        <v>10.5</v>
      </c>
      <c r="M91" s="24">
        <f t="shared" si="2"/>
        <v>21</v>
      </c>
    </row>
    <row r="92" spans="1:13" ht="94.5">
      <c r="A92" s="20">
        <v>84</v>
      </c>
      <c r="B92" s="21" t="s">
        <v>24</v>
      </c>
      <c r="C92" s="21" t="s">
        <v>8</v>
      </c>
      <c r="D92" s="21" t="s">
        <v>40</v>
      </c>
      <c r="E92" s="21" t="s">
        <v>47</v>
      </c>
      <c r="F92" s="21" t="s">
        <v>213</v>
      </c>
      <c r="G92" s="21" t="s">
        <v>15</v>
      </c>
      <c r="H92" s="21" t="s">
        <v>14</v>
      </c>
      <c r="I92" s="21" t="s">
        <v>42</v>
      </c>
      <c r="J92" s="23" t="s">
        <v>156</v>
      </c>
      <c r="K92" s="24">
        <v>2</v>
      </c>
      <c r="L92" s="24">
        <v>0.3</v>
      </c>
      <c r="M92" s="24">
        <f t="shared" si="2"/>
        <v>15</v>
      </c>
    </row>
    <row r="93" spans="1:13" ht="141.75">
      <c r="A93" s="20">
        <v>85</v>
      </c>
      <c r="B93" s="21" t="s">
        <v>251</v>
      </c>
      <c r="C93" s="21" t="s">
        <v>8</v>
      </c>
      <c r="D93" s="21" t="s">
        <v>40</v>
      </c>
      <c r="E93" s="21" t="s">
        <v>33</v>
      </c>
      <c r="F93" s="21" t="s">
        <v>250</v>
      </c>
      <c r="G93" s="21" t="s">
        <v>15</v>
      </c>
      <c r="H93" s="21" t="s">
        <v>14</v>
      </c>
      <c r="I93" s="21" t="s">
        <v>42</v>
      </c>
      <c r="J93" s="23" t="s">
        <v>314</v>
      </c>
      <c r="K93" s="24">
        <v>1588</v>
      </c>
      <c r="L93" s="24">
        <v>1715.3</v>
      </c>
      <c r="M93" s="24"/>
    </row>
    <row r="94" spans="1:13" ht="120">
      <c r="A94" s="20">
        <v>86</v>
      </c>
      <c r="B94" s="21" t="s">
        <v>301</v>
      </c>
      <c r="C94" s="21" t="s">
        <v>8</v>
      </c>
      <c r="D94" s="21" t="s">
        <v>40</v>
      </c>
      <c r="E94" s="21" t="s">
        <v>33</v>
      </c>
      <c r="F94" s="21" t="s">
        <v>250</v>
      </c>
      <c r="G94" s="21" t="s">
        <v>15</v>
      </c>
      <c r="H94" s="21" t="s">
        <v>14</v>
      </c>
      <c r="I94" s="21" t="s">
        <v>42</v>
      </c>
      <c r="J94" s="40" t="s">
        <v>314</v>
      </c>
      <c r="K94" s="24"/>
      <c r="L94" s="24">
        <v>21.5</v>
      </c>
      <c r="M94" s="24"/>
    </row>
    <row r="95" spans="1:13" ht="30">
      <c r="A95" s="20">
        <v>87</v>
      </c>
      <c r="B95" s="21" t="s">
        <v>12</v>
      </c>
      <c r="C95" s="21" t="s">
        <v>8</v>
      </c>
      <c r="D95" s="21" t="s">
        <v>254</v>
      </c>
      <c r="E95" s="21" t="s">
        <v>15</v>
      </c>
      <c r="F95" s="21" t="s">
        <v>250</v>
      </c>
      <c r="G95" s="21" t="s">
        <v>25</v>
      </c>
      <c r="H95" s="21" t="s">
        <v>14</v>
      </c>
      <c r="I95" s="21" t="s">
        <v>255</v>
      </c>
      <c r="J95" s="41" t="s">
        <v>302</v>
      </c>
      <c r="K95" s="24"/>
      <c r="L95" s="24">
        <v>-5.0999999999999996</v>
      </c>
      <c r="M95" s="24"/>
    </row>
    <row r="96" spans="1:13" ht="18.75">
      <c r="A96" s="20">
        <v>88</v>
      </c>
      <c r="B96" s="21" t="s">
        <v>12</v>
      </c>
      <c r="C96" s="20" t="s">
        <v>43</v>
      </c>
      <c r="D96" s="20" t="s">
        <v>13</v>
      </c>
      <c r="E96" s="20" t="s">
        <v>13</v>
      </c>
      <c r="F96" s="20" t="s">
        <v>12</v>
      </c>
      <c r="G96" s="20" t="s">
        <v>13</v>
      </c>
      <c r="H96" s="20" t="s">
        <v>14</v>
      </c>
      <c r="I96" s="20" t="s">
        <v>12</v>
      </c>
      <c r="J96" s="23" t="s">
        <v>44</v>
      </c>
      <c r="K96" s="26">
        <f>K97+K165+K164</f>
        <v>1322548.0000000002</v>
      </c>
      <c r="L96" s="26">
        <f>L97+L165+L164</f>
        <v>1294065.4000000001</v>
      </c>
      <c r="M96" s="24">
        <f t="shared" si="2"/>
        <v>97.846384403439416</v>
      </c>
    </row>
    <row r="97" spans="1:14" ht="47.25">
      <c r="A97" s="20">
        <v>89</v>
      </c>
      <c r="B97" s="21" t="s">
        <v>12</v>
      </c>
      <c r="C97" s="21" t="s">
        <v>43</v>
      </c>
      <c r="D97" s="21" t="s">
        <v>21</v>
      </c>
      <c r="E97" s="21" t="s">
        <v>13</v>
      </c>
      <c r="F97" s="21" t="s">
        <v>12</v>
      </c>
      <c r="G97" s="21" t="s">
        <v>13</v>
      </c>
      <c r="H97" s="21" t="s">
        <v>14</v>
      </c>
      <c r="I97" s="21" t="s">
        <v>12</v>
      </c>
      <c r="J97" s="23" t="s">
        <v>45</v>
      </c>
      <c r="K97" s="26">
        <f>K98+K104+K124+K148</f>
        <v>1323427.9000000001</v>
      </c>
      <c r="L97" s="26">
        <f>L98+L104+L124+L148</f>
        <v>1294945.3</v>
      </c>
      <c r="M97" s="24">
        <f t="shared" si="2"/>
        <v>97.847816265623536</v>
      </c>
    </row>
    <row r="98" spans="1:14" ht="31.5">
      <c r="A98" s="20">
        <v>90</v>
      </c>
      <c r="B98" s="21" t="s">
        <v>31</v>
      </c>
      <c r="C98" s="21" t="s">
        <v>43</v>
      </c>
      <c r="D98" s="21" t="s">
        <v>21</v>
      </c>
      <c r="E98" s="21" t="s">
        <v>47</v>
      </c>
      <c r="F98" s="21" t="s">
        <v>12</v>
      </c>
      <c r="G98" s="21" t="s">
        <v>13</v>
      </c>
      <c r="H98" s="21" t="s">
        <v>14</v>
      </c>
      <c r="I98" s="21" t="s">
        <v>72</v>
      </c>
      <c r="J98" s="23" t="s">
        <v>158</v>
      </c>
      <c r="K98" s="26">
        <f>K99+K100+K101</f>
        <v>538524</v>
      </c>
      <c r="L98" s="26">
        <f>L99+L100+L101</f>
        <v>538524</v>
      </c>
      <c r="M98" s="24">
        <f t="shared" si="2"/>
        <v>100</v>
      </c>
    </row>
    <row r="99" spans="1:14" ht="31.5">
      <c r="A99" s="20">
        <v>91</v>
      </c>
      <c r="B99" s="21" t="s">
        <v>31</v>
      </c>
      <c r="C99" s="21" t="s">
        <v>43</v>
      </c>
      <c r="D99" s="21" t="s">
        <v>21</v>
      </c>
      <c r="E99" s="21" t="s">
        <v>64</v>
      </c>
      <c r="F99" s="21" t="s">
        <v>46</v>
      </c>
      <c r="G99" s="21" t="s">
        <v>25</v>
      </c>
      <c r="H99" s="21" t="s">
        <v>14</v>
      </c>
      <c r="I99" s="21" t="s">
        <v>72</v>
      </c>
      <c r="J99" s="23" t="s">
        <v>159</v>
      </c>
      <c r="K99" s="26">
        <v>406176.9</v>
      </c>
      <c r="L99" s="26">
        <v>406176.9</v>
      </c>
      <c r="M99" s="24">
        <f t="shared" si="2"/>
        <v>100</v>
      </c>
    </row>
    <row r="100" spans="1:14" ht="47.25">
      <c r="A100" s="20">
        <v>92</v>
      </c>
      <c r="B100" s="21" t="s">
        <v>31</v>
      </c>
      <c r="C100" s="21" t="s">
        <v>43</v>
      </c>
      <c r="D100" s="21" t="s">
        <v>21</v>
      </c>
      <c r="E100" s="21" t="s">
        <v>64</v>
      </c>
      <c r="F100" s="21" t="s">
        <v>70</v>
      </c>
      <c r="G100" s="21" t="s">
        <v>25</v>
      </c>
      <c r="H100" s="21" t="s">
        <v>14</v>
      </c>
      <c r="I100" s="21" t="s">
        <v>72</v>
      </c>
      <c r="J100" s="23" t="s">
        <v>160</v>
      </c>
      <c r="K100" s="26">
        <v>29506.2</v>
      </c>
      <c r="L100" s="26">
        <v>29506.2</v>
      </c>
      <c r="M100" s="24">
        <f t="shared" si="2"/>
        <v>100</v>
      </c>
    </row>
    <row r="101" spans="1:14" ht="31.5">
      <c r="A101" s="20">
        <v>93</v>
      </c>
      <c r="B101" s="21" t="s">
        <v>31</v>
      </c>
      <c r="C101" s="21" t="s">
        <v>43</v>
      </c>
      <c r="D101" s="21" t="s">
        <v>21</v>
      </c>
      <c r="E101" s="21" t="s">
        <v>161</v>
      </c>
      <c r="F101" s="21" t="s">
        <v>66</v>
      </c>
      <c r="G101" s="21" t="s">
        <v>25</v>
      </c>
      <c r="H101" s="21" t="s">
        <v>14</v>
      </c>
      <c r="I101" s="21" t="s">
        <v>72</v>
      </c>
      <c r="J101" s="23" t="s">
        <v>162</v>
      </c>
      <c r="K101" s="26">
        <f>K102+K103</f>
        <v>102840.90000000001</v>
      </c>
      <c r="L101" s="26">
        <f>L102+L103</f>
        <v>102840.90000000001</v>
      </c>
      <c r="M101" s="24">
        <f t="shared" si="2"/>
        <v>100</v>
      </c>
    </row>
    <row r="102" spans="1:14" ht="63">
      <c r="A102" s="20">
        <v>94</v>
      </c>
      <c r="B102" s="21" t="s">
        <v>31</v>
      </c>
      <c r="C102" s="21" t="s">
        <v>43</v>
      </c>
      <c r="D102" s="21" t="s">
        <v>21</v>
      </c>
      <c r="E102" s="21" t="s">
        <v>161</v>
      </c>
      <c r="F102" s="21" t="s">
        <v>66</v>
      </c>
      <c r="G102" s="21" t="s">
        <v>25</v>
      </c>
      <c r="H102" s="21" t="s">
        <v>201</v>
      </c>
      <c r="I102" s="21" t="s">
        <v>72</v>
      </c>
      <c r="J102" s="23" t="s">
        <v>202</v>
      </c>
      <c r="K102" s="26">
        <v>75336.100000000006</v>
      </c>
      <c r="L102" s="26">
        <v>75336.100000000006</v>
      </c>
      <c r="M102" s="24">
        <f t="shared" si="2"/>
        <v>100</v>
      </c>
    </row>
    <row r="103" spans="1:14" ht="63">
      <c r="A103" s="20">
        <v>95</v>
      </c>
      <c r="B103" s="21" t="s">
        <v>31</v>
      </c>
      <c r="C103" s="21" t="s">
        <v>43</v>
      </c>
      <c r="D103" s="21" t="s">
        <v>21</v>
      </c>
      <c r="E103" s="21" t="s">
        <v>161</v>
      </c>
      <c r="F103" s="21" t="s">
        <v>66</v>
      </c>
      <c r="G103" s="21" t="s">
        <v>25</v>
      </c>
      <c r="H103" s="21" t="s">
        <v>221</v>
      </c>
      <c r="I103" s="21" t="s">
        <v>72</v>
      </c>
      <c r="J103" s="23" t="s">
        <v>222</v>
      </c>
      <c r="K103" s="26">
        <v>27504.799999999999</v>
      </c>
      <c r="L103" s="26">
        <v>27504.799999999999</v>
      </c>
      <c r="M103" s="24">
        <f t="shared" si="2"/>
        <v>100</v>
      </c>
    </row>
    <row r="104" spans="1:14" ht="47.25">
      <c r="A104" s="20">
        <v>96</v>
      </c>
      <c r="B104" s="21" t="s">
        <v>31</v>
      </c>
      <c r="C104" s="21" t="s">
        <v>43</v>
      </c>
      <c r="D104" s="21" t="s">
        <v>21</v>
      </c>
      <c r="E104" s="21" t="s">
        <v>62</v>
      </c>
      <c r="F104" s="21" t="s">
        <v>12</v>
      </c>
      <c r="G104" s="21" t="s">
        <v>25</v>
      </c>
      <c r="H104" s="21" t="s">
        <v>14</v>
      </c>
      <c r="I104" s="21" t="s">
        <v>72</v>
      </c>
      <c r="J104" s="23" t="s">
        <v>167</v>
      </c>
      <c r="K104" s="26">
        <f>K106+K107+K108+K105</f>
        <v>40500.1</v>
      </c>
      <c r="L104" s="26">
        <f>L106+L107+L108+L105</f>
        <v>38593.1</v>
      </c>
      <c r="M104" s="24">
        <f t="shared" si="2"/>
        <v>95.291369650939131</v>
      </c>
      <c r="N104" s="1" t="e">
        <f>#REF!+#REF!+#REF!+#REF!+N106+N108</f>
        <v>#REF!</v>
      </c>
    </row>
    <row r="105" spans="1:14" ht="126">
      <c r="A105" s="20">
        <v>97</v>
      </c>
      <c r="B105" s="21" t="s">
        <v>31</v>
      </c>
      <c r="C105" s="21" t="s">
        <v>43</v>
      </c>
      <c r="D105" s="21" t="s">
        <v>21</v>
      </c>
      <c r="E105" s="21" t="s">
        <v>163</v>
      </c>
      <c r="F105" s="21" t="s">
        <v>223</v>
      </c>
      <c r="G105" s="21" t="s">
        <v>25</v>
      </c>
      <c r="H105" s="21" t="s">
        <v>14</v>
      </c>
      <c r="I105" s="21" t="s">
        <v>72</v>
      </c>
      <c r="J105" s="23" t="s">
        <v>224</v>
      </c>
      <c r="K105" s="42">
        <v>2100</v>
      </c>
      <c r="L105" s="42">
        <v>2100</v>
      </c>
      <c r="M105" s="43">
        <f t="shared" si="2"/>
        <v>100</v>
      </c>
    </row>
    <row r="106" spans="1:14" ht="94.5">
      <c r="A106" s="20">
        <v>98</v>
      </c>
      <c r="B106" s="21" t="s">
        <v>31</v>
      </c>
      <c r="C106" s="21" t="s">
        <v>43</v>
      </c>
      <c r="D106" s="21" t="s">
        <v>21</v>
      </c>
      <c r="E106" s="21" t="s">
        <v>163</v>
      </c>
      <c r="F106" s="21" t="s">
        <v>169</v>
      </c>
      <c r="G106" s="21" t="s">
        <v>25</v>
      </c>
      <c r="H106" s="21" t="s">
        <v>14</v>
      </c>
      <c r="I106" s="21" t="s">
        <v>72</v>
      </c>
      <c r="J106" s="23" t="s">
        <v>168</v>
      </c>
      <c r="K106" s="43">
        <v>10790.4</v>
      </c>
      <c r="L106" s="43">
        <v>9843.6</v>
      </c>
      <c r="M106" s="43">
        <f t="shared" si="2"/>
        <v>91.22553380782918</v>
      </c>
    </row>
    <row r="107" spans="1:14" ht="31.5">
      <c r="A107" s="20">
        <v>99</v>
      </c>
      <c r="B107" s="21" t="s">
        <v>31</v>
      </c>
      <c r="C107" s="21" t="s">
        <v>43</v>
      </c>
      <c r="D107" s="21" t="s">
        <v>21</v>
      </c>
      <c r="E107" s="21" t="s">
        <v>163</v>
      </c>
      <c r="F107" s="21" t="s">
        <v>214</v>
      </c>
      <c r="G107" s="21" t="s">
        <v>25</v>
      </c>
      <c r="H107" s="21" t="s">
        <v>14</v>
      </c>
      <c r="I107" s="21" t="s">
        <v>72</v>
      </c>
      <c r="J107" s="44" t="s">
        <v>219</v>
      </c>
      <c r="K107" s="43">
        <v>379.5</v>
      </c>
      <c r="L107" s="43">
        <v>379.5</v>
      </c>
      <c r="M107" s="43">
        <f t="shared" si="2"/>
        <v>100</v>
      </c>
    </row>
    <row r="108" spans="1:14" ht="31.5">
      <c r="A108" s="20">
        <v>100</v>
      </c>
      <c r="B108" s="21" t="s">
        <v>31</v>
      </c>
      <c r="C108" s="21" t="s">
        <v>43</v>
      </c>
      <c r="D108" s="21" t="s">
        <v>21</v>
      </c>
      <c r="E108" s="21" t="s">
        <v>71</v>
      </c>
      <c r="F108" s="21" t="s">
        <v>66</v>
      </c>
      <c r="G108" s="21" t="s">
        <v>25</v>
      </c>
      <c r="H108" s="21" t="s">
        <v>14</v>
      </c>
      <c r="I108" s="21" t="s">
        <v>72</v>
      </c>
      <c r="J108" s="23" t="s">
        <v>73</v>
      </c>
      <c r="K108" s="26">
        <f>SUM(K109:K123)</f>
        <v>27230.2</v>
      </c>
      <c r="L108" s="26">
        <f>SUM(L109:L123)</f>
        <v>26270</v>
      </c>
      <c r="M108" s="43">
        <f t="shared" si="2"/>
        <v>96.473768095717247</v>
      </c>
    </row>
    <row r="109" spans="1:14" ht="94.5">
      <c r="A109" s="20">
        <v>101</v>
      </c>
      <c r="B109" s="21" t="s">
        <v>31</v>
      </c>
      <c r="C109" s="21" t="s">
        <v>43</v>
      </c>
      <c r="D109" s="21" t="s">
        <v>21</v>
      </c>
      <c r="E109" s="21" t="s">
        <v>71</v>
      </c>
      <c r="F109" s="21" t="s">
        <v>66</v>
      </c>
      <c r="G109" s="21" t="s">
        <v>25</v>
      </c>
      <c r="H109" s="21" t="s">
        <v>225</v>
      </c>
      <c r="I109" s="21" t="s">
        <v>72</v>
      </c>
      <c r="J109" s="23" t="s">
        <v>226</v>
      </c>
      <c r="K109" s="45">
        <v>743.6</v>
      </c>
      <c r="L109" s="45">
        <v>743.6</v>
      </c>
      <c r="M109" s="43">
        <f t="shared" si="2"/>
        <v>100</v>
      </c>
    </row>
    <row r="110" spans="1:14" ht="47.25">
      <c r="A110" s="20">
        <v>103</v>
      </c>
      <c r="B110" s="21" t="s">
        <v>31</v>
      </c>
      <c r="C110" s="21" t="s">
        <v>43</v>
      </c>
      <c r="D110" s="21" t="s">
        <v>21</v>
      </c>
      <c r="E110" s="21" t="s">
        <v>71</v>
      </c>
      <c r="F110" s="21" t="s">
        <v>66</v>
      </c>
      <c r="G110" s="21" t="s">
        <v>25</v>
      </c>
      <c r="H110" s="21" t="s">
        <v>297</v>
      </c>
      <c r="I110" s="21" t="s">
        <v>72</v>
      </c>
      <c r="J110" s="23" t="s">
        <v>298</v>
      </c>
      <c r="K110" s="45">
        <v>157.19999999999999</v>
      </c>
      <c r="L110" s="45">
        <v>157.19999999999999</v>
      </c>
      <c r="M110" s="43">
        <f t="shared" si="2"/>
        <v>100</v>
      </c>
    </row>
    <row r="111" spans="1:14" ht="47.25">
      <c r="A111" s="20">
        <v>104</v>
      </c>
      <c r="B111" s="21" t="s">
        <v>31</v>
      </c>
      <c r="C111" s="21" t="s">
        <v>43</v>
      </c>
      <c r="D111" s="21" t="s">
        <v>21</v>
      </c>
      <c r="E111" s="21" t="s">
        <v>71</v>
      </c>
      <c r="F111" s="21" t="s">
        <v>66</v>
      </c>
      <c r="G111" s="21" t="s">
        <v>25</v>
      </c>
      <c r="H111" s="21" t="s">
        <v>203</v>
      </c>
      <c r="I111" s="21" t="s">
        <v>72</v>
      </c>
      <c r="J111" s="23" t="s">
        <v>204</v>
      </c>
      <c r="K111" s="43">
        <v>51</v>
      </c>
      <c r="L111" s="43">
        <v>51</v>
      </c>
      <c r="M111" s="43">
        <f t="shared" si="2"/>
        <v>100</v>
      </c>
    </row>
    <row r="112" spans="1:14" ht="47.25">
      <c r="A112" s="20">
        <v>105</v>
      </c>
      <c r="B112" s="21" t="s">
        <v>31</v>
      </c>
      <c r="C112" s="21" t="s">
        <v>43</v>
      </c>
      <c r="D112" s="21" t="s">
        <v>21</v>
      </c>
      <c r="E112" s="21" t="s">
        <v>71</v>
      </c>
      <c r="F112" s="21" t="s">
        <v>66</v>
      </c>
      <c r="G112" s="21" t="s">
        <v>25</v>
      </c>
      <c r="H112" s="21" t="s">
        <v>74</v>
      </c>
      <c r="I112" s="21" t="s">
        <v>72</v>
      </c>
      <c r="J112" s="23" t="s">
        <v>75</v>
      </c>
      <c r="K112" s="45">
        <v>917.3</v>
      </c>
      <c r="L112" s="45">
        <v>911.1</v>
      </c>
      <c r="M112" s="43">
        <f t="shared" si="2"/>
        <v>99.324103346778585</v>
      </c>
    </row>
    <row r="113" spans="1:13" ht="78.75">
      <c r="A113" s="20">
        <v>106</v>
      </c>
      <c r="B113" s="21" t="s">
        <v>31</v>
      </c>
      <c r="C113" s="21" t="s">
        <v>43</v>
      </c>
      <c r="D113" s="21" t="s">
        <v>21</v>
      </c>
      <c r="E113" s="21" t="s">
        <v>71</v>
      </c>
      <c r="F113" s="21" t="s">
        <v>66</v>
      </c>
      <c r="G113" s="21" t="s">
        <v>25</v>
      </c>
      <c r="H113" s="21" t="s">
        <v>305</v>
      </c>
      <c r="I113" s="21" t="s">
        <v>72</v>
      </c>
      <c r="J113" s="23" t="s">
        <v>312</v>
      </c>
      <c r="K113" s="45">
        <v>2054.9</v>
      </c>
      <c r="L113" s="45">
        <v>2054.9</v>
      </c>
      <c r="M113" s="43">
        <f t="shared" si="2"/>
        <v>100</v>
      </c>
    </row>
    <row r="114" spans="1:13" ht="47.25">
      <c r="A114" s="20">
        <v>107</v>
      </c>
      <c r="B114" s="21" t="s">
        <v>31</v>
      </c>
      <c r="C114" s="21" t="s">
        <v>43</v>
      </c>
      <c r="D114" s="21" t="s">
        <v>21</v>
      </c>
      <c r="E114" s="21" t="s">
        <v>71</v>
      </c>
      <c r="F114" s="21" t="s">
        <v>66</v>
      </c>
      <c r="G114" s="21" t="s">
        <v>25</v>
      </c>
      <c r="H114" s="21" t="s">
        <v>278</v>
      </c>
      <c r="I114" s="21" t="s">
        <v>72</v>
      </c>
      <c r="J114" s="23" t="s">
        <v>277</v>
      </c>
      <c r="K114" s="45">
        <v>1571.5</v>
      </c>
      <c r="L114" s="45">
        <v>1571.5</v>
      </c>
      <c r="M114" s="43">
        <f t="shared" si="2"/>
        <v>100</v>
      </c>
    </row>
    <row r="115" spans="1:13" ht="63">
      <c r="A115" s="20">
        <v>108</v>
      </c>
      <c r="B115" s="21" t="s">
        <v>31</v>
      </c>
      <c r="C115" s="21" t="s">
        <v>43</v>
      </c>
      <c r="D115" s="21" t="s">
        <v>21</v>
      </c>
      <c r="E115" s="21" t="s">
        <v>71</v>
      </c>
      <c r="F115" s="21" t="s">
        <v>66</v>
      </c>
      <c r="G115" s="21" t="s">
        <v>25</v>
      </c>
      <c r="H115" s="21" t="s">
        <v>117</v>
      </c>
      <c r="I115" s="21" t="s">
        <v>72</v>
      </c>
      <c r="J115" s="23" t="s">
        <v>164</v>
      </c>
      <c r="K115" s="43">
        <v>436.1</v>
      </c>
      <c r="L115" s="43">
        <v>436.1</v>
      </c>
      <c r="M115" s="43">
        <f t="shared" si="2"/>
        <v>100</v>
      </c>
    </row>
    <row r="116" spans="1:13" ht="63">
      <c r="A116" s="20">
        <v>109</v>
      </c>
      <c r="B116" s="21" t="s">
        <v>31</v>
      </c>
      <c r="C116" s="21" t="s">
        <v>43</v>
      </c>
      <c r="D116" s="21" t="s">
        <v>21</v>
      </c>
      <c r="E116" s="21" t="s">
        <v>71</v>
      </c>
      <c r="F116" s="21" t="s">
        <v>66</v>
      </c>
      <c r="G116" s="21" t="s">
        <v>25</v>
      </c>
      <c r="H116" s="21" t="s">
        <v>279</v>
      </c>
      <c r="I116" s="21" t="s">
        <v>72</v>
      </c>
      <c r="J116" s="23" t="s">
        <v>281</v>
      </c>
      <c r="K116" s="43">
        <v>1042.7</v>
      </c>
      <c r="L116" s="43">
        <v>652.79999999999995</v>
      </c>
      <c r="M116" s="43">
        <f t="shared" si="2"/>
        <v>62.606694159393875</v>
      </c>
    </row>
    <row r="117" spans="1:13" ht="63">
      <c r="A117" s="20">
        <v>110</v>
      </c>
      <c r="B117" s="21" t="s">
        <v>31</v>
      </c>
      <c r="C117" s="21" t="s">
        <v>43</v>
      </c>
      <c r="D117" s="21" t="s">
        <v>21</v>
      </c>
      <c r="E117" s="21" t="s">
        <v>71</v>
      </c>
      <c r="F117" s="21" t="s">
        <v>66</v>
      </c>
      <c r="G117" s="21" t="s">
        <v>25</v>
      </c>
      <c r="H117" s="21" t="s">
        <v>280</v>
      </c>
      <c r="I117" s="21" t="s">
        <v>72</v>
      </c>
      <c r="J117" s="23" t="s">
        <v>282</v>
      </c>
      <c r="K117" s="43">
        <v>1956.9</v>
      </c>
      <c r="L117" s="43">
        <v>1956.9</v>
      </c>
      <c r="M117" s="43">
        <f t="shared" si="2"/>
        <v>100</v>
      </c>
    </row>
    <row r="118" spans="1:13" ht="47.25">
      <c r="A118" s="20">
        <v>111</v>
      </c>
      <c r="B118" s="21" t="s">
        <v>31</v>
      </c>
      <c r="C118" s="21" t="s">
        <v>43</v>
      </c>
      <c r="D118" s="21" t="s">
        <v>21</v>
      </c>
      <c r="E118" s="21" t="s">
        <v>71</v>
      </c>
      <c r="F118" s="21" t="s">
        <v>66</v>
      </c>
      <c r="G118" s="21" t="s">
        <v>25</v>
      </c>
      <c r="H118" s="21" t="s">
        <v>116</v>
      </c>
      <c r="I118" s="21" t="s">
        <v>72</v>
      </c>
      <c r="J118" s="23" t="s">
        <v>165</v>
      </c>
      <c r="K118" s="43">
        <v>3047.5</v>
      </c>
      <c r="L118" s="43">
        <v>3047.5</v>
      </c>
      <c r="M118" s="43">
        <f t="shared" si="2"/>
        <v>100</v>
      </c>
    </row>
    <row r="119" spans="1:13" ht="63">
      <c r="A119" s="20">
        <v>112</v>
      </c>
      <c r="B119" s="21" t="s">
        <v>31</v>
      </c>
      <c r="C119" s="21" t="s">
        <v>43</v>
      </c>
      <c r="D119" s="21" t="s">
        <v>21</v>
      </c>
      <c r="E119" s="21" t="s">
        <v>71</v>
      </c>
      <c r="F119" s="21" t="s">
        <v>66</v>
      </c>
      <c r="G119" s="21" t="s">
        <v>25</v>
      </c>
      <c r="H119" s="21" t="s">
        <v>283</v>
      </c>
      <c r="I119" s="21" t="s">
        <v>72</v>
      </c>
      <c r="J119" s="23" t="s">
        <v>284</v>
      </c>
      <c r="K119" s="43">
        <v>260.8</v>
      </c>
      <c r="L119" s="43">
        <v>260.8</v>
      </c>
      <c r="M119" s="43">
        <f t="shared" si="2"/>
        <v>100</v>
      </c>
    </row>
    <row r="120" spans="1:13" ht="47.25">
      <c r="A120" s="20">
        <v>113</v>
      </c>
      <c r="B120" s="21" t="s">
        <v>31</v>
      </c>
      <c r="C120" s="21" t="s">
        <v>43</v>
      </c>
      <c r="D120" s="21" t="s">
        <v>21</v>
      </c>
      <c r="E120" s="21" t="s">
        <v>71</v>
      </c>
      <c r="F120" s="21" t="s">
        <v>66</v>
      </c>
      <c r="G120" s="21" t="s">
        <v>25</v>
      </c>
      <c r="H120" s="21" t="s">
        <v>205</v>
      </c>
      <c r="I120" s="21" t="s">
        <v>72</v>
      </c>
      <c r="J120" s="23" t="s">
        <v>206</v>
      </c>
      <c r="K120" s="43">
        <v>1388</v>
      </c>
      <c r="L120" s="43">
        <v>1388</v>
      </c>
      <c r="M120" s="43">
        <f t="shared" si="2"/>
        <v>100</v>
      </c>
    </row>
    <row r="121" spans="1:13" ht="63">
      <c r="A121" s="20">
        <v>114</v>
      </c>
      <c r="B121" s="21" t="s">
        <v>31</v>
      </c>
      <c r="C121" s="21" t="s">
        <v>43</v>
      </c>
      <c r="D121" s="21" t="s">
        <v>21</v>
      </c>
      <c r="E121" s="21" t="s">
        <v>71</v>
      </c>
      <c r="F121" s="21" t="s">
        <v>66</v>
      </c>
      <c r="G121" s="21" t="s">
        <v>25</v>
      </c>
      <c r="H121" s="21" t="s">
        <v>285</v>
      </c>
      <c r="I121" s="21" t="s">
        <v>72</v>
      </c>
      <c r="J121" s="23" t="s">
        <v>288</v>
      </c>
      <c r="K121" s="43">
        <v>9021</v>
      </c>
      <c r="L121" s="43">
        <v>9021</v>
      </c>
      <c r="M121" s="43">
        <f t="shared" si="2"/>
        <v>100</v>
      </c>
    </row>
    <row r="122" spans="1:13" ht="63">
      <c r="A122" s="20">
        <v>115</v>
      </c>
      <c r="B122" s="21" t="s">
        <v>31</v>
      </c>
      <c r="C122" s="21" t="s">
        <v>43</v>
      </c>
      <c r="D122" s="21" t="s">
        <v>21</v>
      </c>
      <c r="E122" s="21" t="s">
        <v>71</v>
      </c>
      <c r="F122" s="21" t="s">
        <v>66</v>
      </c>
      <c r="G122" s="21" t="s">
        <v>25</v>
      </c>
      <c r="H122" s="21" t="s">
        <v>286</v>
      </c>
      <c r="I122" s="21" t="s">
        <v>72</v>
      </c>
      <c r="J122" s="23" t="s">
        <v>289</v>
      </c>
      <c r="K122" s="43">
        <v>570</v>
      </c>
      <c r="L122" s="43">
        <v>570</v>
      </c>
      <c r="M122" s="43">
        <f t="shared" si="2"/>
        <v>100</v>
      </c>
    </row>
    <row r="123" spans="1:13" ht="78.75">
      <c r="A123" s="20">
        <v>116</v>
      </c>
      <c r="B123" s="21" t="s">
        <v>31</v>
      </c>
      <c r="C123" s="21" t="s">
        <v>43</v>
      </c>
      <c r="D123" s="21" t="s">
        <v>21</v>
      </c>
      <c r="E123" s="21" t="s">
        <v>71</v>
      </c>
      <c r="F123" s="21" t="s">
        <v>66</v>
      </c>
      <c r="G123" s="21" t="s">
        <v>25</v>
      </c>
      <c r="H123" s="21" t="s">
        <v>287</v>
      </c>
      <c r="I123" s="21" t="s">
        <v>72</v>
      </c>
      <c r="J123" s="23" t="s">
        <v>290</v>
      </c>
      <c r="K123" s="43">
        <v>4011.7</v>
      </c>
      <c r="L123" s="43">
        <v>3447.6</v>
      </c>
      <c r="M123" s="43">
        <f t="shared" si="2"/>
        <v>85.938629508687086</v>
      </c>
    </row>
    <row r="124" spans="1:13" ht="31.5">
      <c r="A124" s="20">
        <v>117</v>
      </c>
      <c r="B124" s="21" t="s">
        <v>31</v>
      </c>
      <c r="C124" s="21" t="s">
        <v>43</v>
      </c>
      <c r="D124" s="21" t="s">
        <v>21</v>
      </c>
      <c r="E124" s="21" t="s">
        <v>60</v>
      </c>
      <c r="F124" s="21" t="s">
        <v>12</v>
      </c>
      <c r="G124" s="21" t="s">
        <v>13</v>
      </c>
      <c r="H124" s="21" t="s">
        <v>14</v>
      </c>
      <c r="I124" s="21" t="s">
        <v>72</v>
      </c>
      <c r="J124" s="23" t="s">
        <v>76</v>
      </c>
      <c r="K124" s="26">
        <f>K125+K145+K147+K146</f>
        <v>647146.5</v>
      </c>
      <c r="L124" s="26">
        <f>L125+L145+L147+L146</f>
        <v>622263.00000000012</v>
      </c>
      <c r="M124" s="43">
        <f t="shared" si="2"/>
        <v>96.15488919433237</v>
      </c>
    </row>
    <row r="125" spans="1:13" ht="54" customHeight="1">
      <c r="A125" s="20">
        <v>118</v>
      </c>
      <c r="B125" s="21" t="s">
        <v>31</v>
      </c>
      <c r="C125" s="21" t="s">
        <v>43</v>
      </c>
      <c r="D125" s="21" t="s">
        <v>21</v>
      </c>
      <c r="E125" s="21" t="s">
        <v>60</v>
      </c>
      <c r="F125" s="21" t="s">
        <v>78</v>
      </c>
      <c r="G125" s="21" t="s">
        <v>25</v>
      </c>
      <c r="H125" s="21" t="s">
        <v>14</v>
      </c>
      <c r="I125" s="21" t="s">
        <v>72</v>
      </c>
      <c r="J125" s="23" t="s">
        <v>77</v>
      </c>
      <c r="K125" s="26">
        <f>SUM(K126:K144)</f>
        <v>642753.5</v>
      </c>
      <c r="L125" s="26">
        <f>SUM(L126:L144)</f>
        <v>617870.00000000012</v>
      </c>
      <c r="M125" s="43">
        <f t="shared" si="2"/>
        <v>96.128609179102114</v>
      </c>
    </row>
    <row r="126" spans="1:13" ht="94.5">
      <c r="A126" s="20">
        <v>119</v>
      </c>
      <c r="B126" s="21" t="s">
        <v>31</v>
      </c>
      <c r="C126" s="21" t="s">
        <v>43</v>
      </c>
      <c r="D126" s="21" t="s">
        <v>21</v>
      </c>
      <c r="E126" s="21" t="s">
        <v>60</v>
      </c>
      <c r="F126" s="21" t="s">
        <v>78</v>
      </c>
      <c r="G126" s="21" t="s">
        <v>25</v>
      </c>
      <c r="H126" s="21" t="s">
        <v>114</v>
      </c>
      <c r="I126" s="21" t="s">
        <v>72</v>
      </c>
      <c r="J126" s="23" t="s">
        <v>115</v>
      </c>
      <c r="K126" s="43">
        <v>2302.6999999999998</v>
      </c>
      <c r="L126" s="43">
        <v>1901.9</v>
      </c>
      <c r="M126" s="43">
        <f t="shared" si="2"/>
        <v>82.594345768011479</v>
      </c>
    </row>
    <row r="127" spans="1:13" ht="78.75">
      <c r="A127" s="20">
        <v>120</v>
      </c>
      <c r="B127" s="21" t="s">
        <v>31</v>
      </c>
      <c r="C127" s="21" t="s">
        <v>43</v>
      </c>
      <c r="D127" s="21" t="s">
        <v>21</v>
      </c>
      <c r="E127" s="21" t="s">
        <v>60</v>
      </c>
      <c r="F127" s="21" t="s">
        <v>78</v>
      </c>
      <c r="G127" s="21" t="s">
        <v>25</v>
      </c>
      <c r="H127" s="21" t="s">
        <v>103</v>
      </c>
      <c r="I127" s="21" t="s">
        <v>72</v>
      </c>
      <c r="J127" s="23" t="s">
        <v>107</v>
      </c>
      <c r="K127" s="43">
        <v>42907.1</v>
      </c>
      <c r="L127" s="43">
        <v>42907.1</v>
      </c>
      <c r="M127" s="43">
        <f t="shared" si="2"/>
        <v>100</v>
      </c>
    </row>
    <row r="128" spans="1:13" ht="78.75">
      <c r="A128" s="20">
        <v>121</v>
      </c>
      <c r="B128" s="21" t="s">
        <v>31</v>
      </c>
      <c r="C128" s="21" t="s">
        <v>43</v>
      </c>
      <c r="D128" s="21" t="s">
        <v>21</v>
      </c>
      <c r="E128" s="21" t="s">
        <v>60</v>
      </c>
      <c r="F128" s="21" t="s">
        <v>78</v>
      </c>
      <c r="G128" s="21" t="s">
        <v>25</v>
      </c>
      <c r="H128" s="21" t="s">
        <v>104</v>
      </c>
      <c r="I128" s="21" t="s">
        <v>72</v>
      </c>
      <c r="J128" s="23" t="s">
        <v>108</v>
      </c>
      <c r="K128" s="43">
        <v>55024.3</v>
      </c>
      <c r="L128" s="43">
        <v>55024.4</v>
      </c>
      <c r="M128" s="43">
        <f t="shared" si="2"/>
        <v>100.00018173788672</v>
      </c>
    </row>
    <row r="129" spans="1:14" ht="110.25">
      <c r="A129" s="20">
        <v>122</v>
      </c>
      <c r="B129" s="21" t="s">
        <v>31</v>
      </c>
      <c r="C129" s="21" t="s">
        <v>43</v>
      </c>
      <c r="D129" s="21" t="s">
        <v>21</v>
      </c>
      <c r="E129" s="21" t="s">
        <v>60</v>
      </c>
      <c r="F129" s="21" t="s">
        <v>78</v>
      </c>
      <c r="G129" s="21" t="s">
        <v>25</v>
      </c>
      <c r="H129" s="21" t="s">
        <v>105</v>
      </c>
      <c r="I129" s="21" t="s">
        <v>72</v>
      </c>
      <c r="J129" s="23" t="s">
        <v>109</v>
      </c>
      <c r="K129" s="43">
        <v>71.099999999999994</v>
      </c>
      <c r="L129" s="43">
        <v>71.099999999999994</v>
      </c>
      <c r="M129" s="43">
        <f t="shared" si="2"/>
        <v>100</v>
      </c>
    </row>
    <row r="130" spans="1:14" ht="78.75">
      <c r="A130" s="20">
        <v>123</v>
      </c>
      <c r="B130" s="21" t="s">
        <v>31</v>
      </c>
      <c r="C130" s="21" t="s">
        <v>43</v>
      </c>
      <c r="D130" s="21" t="s">
        <v>21</v>
      </c>
      <c r="E130" s="21" t="s">
        <v>60</v>
      </c>
      <c r="F130" s="21" t="s">
        <v>78</v>
      </c>
      <c r="G130" s="21" t="s">
        <v>25</v>
      </c>
      <c r="H130" s="21" t="s">
        <v>95</v>
      </c>
      <c r="I130" s="21" t="s">
        <v>72</v>
      </c>
      <c r="J130" s="23" t="s">
        <v>96</v>
      </c>
      <c r="K130" s="43">
        <v>168.8</v>
      </c>
      <c r="L130" s="43">
        <v>168.8</v>
      </c>
      <c r="M130" s="43">
        <f t="shared" si="2"/>
        <v>100</v>
      </c>
    </row>
    <row r="131" spans="1:14" ht="78.75">
      <c r="A131" s="20">
        <v>124</v>
      </c>
      <c r="B131" s="21" t="s">
        <v>31</v>
      </c>
      <c r="C131" s="21" t="s">
        <v>43</v>
      </c>
      <c r="D131" s="21" t="s">
        <v>21</v>
      </c>
      <c r="E131" s="21" t="s">
        <v>60</v>
      </c>
      <c r="F131" s="21" t="s">
        <v>78</v>
      </c>
      <c r="G131" s="21" t="s">
        <v>25</v>
      </c>
      <c r="H131" s="21" t="s">
        <v>88</v>
      </c>
      <c r="I131" s="21" t="s">
        <v>72</v>
      </c>
      <c r="J131" s="23" t="s">
        <v>89</v>
      </c>
      <c r="K131" s="45">
        <v>4643.8</v>
      </c>
      <c r="L131" s="45">
        <v>3742.1</v>
      </c>
      <c r="M131" s="43">
        <f t="shared" si="2"/>
        <v>80.582712433782675</v>
      </c>
    </row>
    <row r="132" spans="1:14" ht="110.25">
      <c r="A132" s="20">
        <v>125</v>
      </c>
      <c r="B132" s="21" t="s">
        <v>31</v>
      </c>
      <c r="C132" s="21" t="s">
        <v>43</v>
      </c>
      <c r="D132" s="21" t="s">
        <v>21</v>
      </c>
      <c r="E132" s="21" t="s">
        <v>60</v>
      </c>
      <c r="F132" s="21" t="s">
        <v>78</v>
      </c>
      <c r="G132" s="21" t="s">
        <v>25</v>
      </c>
      <c r="H132" s="21" t="s">
        <v>106</v>
      </c>
      <c r="I132" s="21" t="s">
        <v>72</v>
      </c>
      <c r="J132" s="23" t="s">
        <v>110</v>
      </c>
      <c r="K132" s="43">
        <v>1349</v>
      </c>
      <c r="L132" s="43">
        <v>1348.8</v>
      </c>
      <c r="M132" s="43">
        <f t="shared" si="2"/>
        <v>99.985174203113417</v>
      </c>
    </row>
    <row r="133" spans="1:14" ht="94.5">
      <c r="A133" s="20">
        <v>126</v>
      </c>
      <c r="B133" s="21" t="s">
        <v>31</v>
      </c>
      <c r="C133" s="21" t="s">
        <v>43</v>
      </c>
      <c r="D133" s="21" t="s">
        <v>21</v>
      </c>
      <c r="E133" s="21" t="s">
        <v>60</v>
      </c>
      <c r="F133" s="21" t="s">
        <v>78</v>
      </c>
      <c r="G133" s="21" t="s">
        <v>25</v>
      </c>
      <c r="H133" s="21" t="s">
        <v>99</v>
      </c>
      <c r="I133" s="21" t="s">
        <v>72</v>
      </c>
      <c r="J133" s="23" t="s">
        <v>100</v>
      </c>
      <c r="K133" s="43">
        <v>117.2</v>
      </c>
      <c r="L133" s="43">
        <v>117.2</v>
      </c>
      <c r="M133" s="43">
        <f t="shared" si="2"/>
        <v>100</v>
      </c>
    </row>
    <row r="134" spans="1:14" ht="94.5">
      <c r="A134" s="20">
        <v>127</v>
      </c>
      <c r="B134" s="21" t="s">
        <v>31</v>
      </c>
      <c r="C134" s="21" t="s">
        <v>43</v>
      </c>
      <c r="D134" s="21" t="s">
        <v>21</v>
      </c>
      <c r="E134" s="21" t="s">
        <v>60</v>
      </c>
      <c r="F134" s="21" t="s">
        <v>78</v>
      </c>
      <c r="G134" s="21" t="s">
        <v>25</v>
      </c>
      <c r="H134" s="21" t="s">
        <v>97</v>
      </c>
      <c r="I134" s="21" t="s">
        <v>72</v>
      </c>
      <c r="J134" s="23" t="s">
        <v>98</v>
      </c>
      <c r="K134" s="43">
        <v>4316.8999999999996</v>
      </c>
      <c r="L134" s="43">
        <v>4316.8999999999996</v>
      </c>
      <c r="M134" s="43">
        <f t="shared" si="2"/>
        <v>100</v>
      </c>
      <c r="N134" s="2">
        <v>5.6</v>
      </c>
    </row>
    <row r="135" spans="1:14" ht="110.25">
      <c r="A135" s="20">
        <v>128</v>
      </c>
      <c r="B135" s="21" t="s">
        <v>31</v>
      </c>
      <c r="C135" s="21" t="s">
        <v>43</v>
      </c>
      <c r="D135" s="21" t="s">
        <v>21</v>
      </c>
      <c r="E135" s="21" t="s">
        <v>60</v>
      </c>
      <c r="F135" s="21" t="s">
        <v>78</v>
      </c>
      <c r="G135" s="21" t="s">
        <v>25</v>
      </c>
      <c r="H135" s="21" t="s">
        <v>85</v>
      </c>
      <c r="I135" s="21" t="s">
        <v>72</v>
      </c>
      <c r="J135" s="23" t="s">
        <v>86</v>
      </c>
      <c r="K135" s="43">
        <v>237.8</v>
      </c>
      <c r="L135" s="43">
        <v>237.8</v>
      </c>
      <c r="M135" s="43">
        <f t="shared" si="2"/>
        <v>100</v>
      </c>
    </row>
    <row r="136" spans="1:14" ht="126">
      <c r="A136" s="20">
        <v>129</v>
      </c>
      <c r="B136" s="21" t="s">
        <v>31</v>
      </c>
      <c r="C136" s="21" t="s">
        <v>43</v>
      </c>
      <c r="D136" s="21" t="s">
        <v>21</v>
      </c>
      <c r="E136" s="21" t="s">
        <v>60</v>
      </c>
      <c r="F136" s="21" t="s">
        <v>78</v>
      </c>
      <c r="G136" s="21" t="s">
        <v>25</v>
      </c>
      <c r="H136" s="21" t="s">
        <v>207</v>
      </c>
      <c r="I136" s="21" t="s">
        <v>72</v>
      </c>
      <c r="J136" s="46" t="s">
        <v>211</v>
      </c>
      <c r="K136" s="43">
        <v>262025.60000000001</v>
      </c>
      <c r="L136" s="43">
        <v>261395.7</v>
      </c>
      <c r="M136" s="43">
        <f t="shared" si="2"/>
        <v>99.759603641781567</v>
      </c>
    </row>
    <row r="137" spans="1:14" ht="94.5">
      <c r="A137" s="20">
        <v>130</v>
      </c>
      <c r="B137" s="21" t="s">
        <v>31</v>
      </c>
      <c r="C137" s="21" t="s">
        <v>43</v>
      </c>
      <c r="D137" s="21" t="s">
        <v>21</v>
      </c>
      <c r="E137" s="21" t="s">
        <v>60</v>
      </c>
      <c r="F137" s="21" t="s">
        <v>78</v>
      </c>
      <c r="G137" s="21" t="s">
        <v>25</v>
      </c>
      <c r="H137" s="21" t="s">
        <v>84</v>
      </c>
      <c r="I137" s="21" t="s">
        <v>72</v>
      </c>
      <c r="J137" s="23" t="s">
        <v>83</v>
      </c>
      <c r="K137" s="43">
        <v>15030.9</v>
      </c>
      <c r="L137" s="43">
        <v>11126.7</v>
      </c>
      <c r="M137" s="43">
        <f t="shared" si="2"/>
        <v>74.025507454643446</v>
      </c>
    </row>
    <row r="138" spans="1:14" ht="94.5">
      <c r="A138" s="20">
        <v>131</v>
      </c>
      <c r="B138" s="21" t="s">
        <v>31</v>
      </c>
      <c r="C138" s="21" t="s">
        <v>43</v>
      </c>
      <c r="D138" s="21" t="s">
        <v>21</v>
      </c>
      <c r="E138" s="21" t="s">
        <v>60</v>
      </c>
      <c r="F138" s="21" t="s">
        <v>78</v>
      </c>
      <c r="G138" s="21" t="s">
        <v>25</v>
      </c>
      <c r="H138" s="21" t="s">
        <v>81</v>
      </c>
      <c r="I138" s="21" t="s">
        <v>72</v>
      </c>
      <c r="J138" s="23" t="s">
        <v>79</v>
      </c>
      <c r="K138" s="43">
        <v>115387.3</v>
      </c>
      <c r="L138" s="43">
        <v>115349.7</v>
      </c>
      <c r="M138" s="43">
        <f t="shared" si="2"/>
        <v>99.967414091498796</v>
      </c>
    </row>
    <row r="139" spans="1:14" ht="94.5">
      <c r="A139" s="20">
        <v>132</v>
      </c>
      <c r="B139" s="21" t="s">
        <v>31</v>
      </c>
      <c r="C139" s="21" t="s">
        <v>43</v>
      </c>
      <c r="D139" s="21" t="s">
        <v>21</v>
      </c>
      <c r="E139" s="21" t="s">
        <v>60</v>
      </c>
      <c r="F139" s="21" t="s">
        <v>78</v>
      </c>
      <c r="G139" s="21" t="s">
        <v>25</v>
      </c>
      <c r="H139" s="21" t="s">
        <v>170</v>
      </c>
      <c r="I139" s="21" t="s">
        <v>72</v>
      </c>
      <c r="J139" s="23" t="s">
        <v>171</v>
      </c>
      <c r="K139" s="43">
        <v>36639.199999999997</v>
      </c>
      <c r="L139" s="43">
        <v>17827</v>
      </c>
      <c r="M139" s="43">
        <f t="shared" si="2"/>
        <v>48.655538330531236</v>
      </c>
    </row>
    <row r="140" spans="1:14" ht="110.25">
      <c r="A140" s="20">
        <v>133</v>
      </c>
      <c r="B140" s="21" t="s">
        <v>31</v>
      </c>
      <c r="C140" s="21" t="s">
        <v>43</v>
      </c>
      <c r="D140" s="21" t="s">
        <v>21</v>
      </c>
      <c r="E140" s="21" t="s">
        <v>60</v>
      </c>
      <c r="F140" s="21" t="s">
        <v>78</v>
      </c>
      <c r="G140" s="21" t="s">
        <v>25</v>
      </c>
      <c r="H140" s="21" t="s">
        <v>208</v>
      </c>
      <c r="I140" s="21" t="s">
        <v>72</v>
      </c>
      <c r="J140" s="47" t="s">
        <v>220</v>
      </c>
      <c r="K140" s="43">
        <v>72725.5</v>
      </c>
      <c r="L140" s="43">
        <v>72725.5</v>
      </c>
      <c r="M140" s="43">
        <f t="shared" si="2"/>
        <v>100</v>
      </c>
    </row>
    <row r="141" spans="1:14" ht="78.75">
      <c r="A141" s="20">
        <v>134</v>
      </c>
      <c r="B141" s="21" t="s">
        <v>31</v>
      </c>
      <c r="C141" s="21" t="s">
        <v>43</v>
      </c>
      <c r="D141" s="21" t="s">
        <v>21</v>
      </c>
      <c r="E141" s="21" t="s">
        <v>60</v>
      </c>
      <c r="F141" s="21" t="s">
        <v>78</v>
      </c>
      <c r="G141" s="21" t="s">
        <v>25</v>
      </c>
      <c r="H141" s="21" t="s">
        <v>102</v>
      </c>
      <c r="I141" s="21" t="s">
        <v>72</v>
      </c>
      <c r="J141" s="23" t="s">
        <v>101</v>
      </c>
      <c r="K141" s="45">
        <v>20901.900000000001</v>
      </c>
      <c r="L141" s="43">
        <v>20901.900000000001</v>
      </c>
      <c r="M141" s="43">
        <f t="shared" si="2"/>
        <v>100</v>
      </c>
    </row>
    <row r="142" spans="1:14" ht="94.5">
      <c r="A142" s="20">
        <v>135</v>
      </c>
      <c r="B142" s="21" t="s">
        <v>31</v>
      </c>
      <c r="C142" s="21" t="s">
        <v>43</v>
      </c>
      <c r="D142" s="21" t="s">
        <v>21</v>
      </c>
      <c r="E142" s="21" t="s">
        <v>60</v>
      </c>
      <c r="F142" s="21" t="s">
        <v>78</v>
      </c>
      <c r="G142" s="21" t="s">
        <v>25</v>
      </c>
      <c r="H142" s="21" t="s">
        <v>93</v>
      </c>
      <c r="I142" s="21" t="s">
        <v>72</v>
      </c>
      <c r="J142" s="23" t="s">
        <v>92</v>
      </c>
      <c r="K142" s="43">
        <v>1774.6</v>
      </c>
      <c r="L142" s="43">
        <v>1579.3</v>
      </c>
      <c r="M142" s="43">
        <f t="shared" si="2"/>
        <v>88.994703031669104</v>
      </c>
    </row>
    <row r="143" spans="1:14" ht="94.5">
      <c r="A143" s="20">
        <v>136</v>
      </c>
      <c r="B143" s="21" t="s">
        <v>31</v>
      </c>
      <c r="C143" s="21" t="s">
        <v>43</v>
      </c>
      <c r="D143" s="21" t="s">
        <v>21</v>
      </c>
      <c r="E143" s="21" t="s">
        <v>60</v>
      </c>
      <c r="F143" s="21" t="s">
        <v>78</v>
      </c>
      <c r="G143" s="21" t="s">
        <v>25</v>
      </c>
      <c r="H143" s="21" t="s">
        <v>82</v>
      </c>
      <c r="I143" s="21" t="s">
        <v>72</v>
      </c>
      <c r="J143" s="48" t="s">
        <v>80</v>
      </c>
      <c r="K143" s="43">
        <v>6737.1</v>
      </c>
      <c r="L143" s="43">
        <v>6735.4</v>
      </c>
      <c r="M143" s="43">
        <f t="shared" si="2"/>
        <v>99.974766590966425</v>
      </c>
      <c r="N143" s="2">
        <v>4089.2</v>
      </c>
    </row>
    <row r="144" spans="1:14" ht="141.75">
      <c r="A144" s="20">
        <v>137</v>
      </c>
      <c r="B144" s="21" t="s">
        <v>31</v>
      </c>
      <c r="C144" s="21" t="s">
        <v>43</v>
      </c>
      <c r="D144" s="21" t="s">
        <v>21</v>
      </c>
      <c r="E144" s="21" t="s">
        <v>60</v>
      </c>
      <c r="F144" s="21" t="s">
        <v>78</v>
      </c>
      <c r="G144" s="21" t="s">
        <v>25</v>
      </c>
      <c r="H144" s="21" t="s">
        <v>209</v>
      </c>
      <c r="I144" s="21" t="s">
        <v>72</v>
      </c>
      <c r="J144" s="48" t="s">
        <v>210</v>
      </c>
      <c r="K144" s="43">
        <v>392.7</v>
      </c>
      <c r="L144" s="43">
        <v>392.7</v>
      </c>
      <c r="M144" s="43">
        <f t="shared" si="2"/>
        <v>100</v>
      </c>
    </row>
    <row r="145" spans="1:13" ht="110.25">
      <c r="A145" s="20">
        <v>138</v>
      </c>
      <c r="B145" s="21" t="s">
        <v>31</v>
      </c>
      <c r="C145" s="21" t="s">
        <v>43</v>
      </c>
      <c r="D145" s="21" t="s">
        <v>21</v>
      </c>
      <c r="E145" s="21" t="s">
        <v>60</v>
      </c>
      <c r="F145" s="21" t="s">
        <v>258</v>
      </c>
      <c r="G145" s="21" t="s">
        <v>25</v>
      </c>
      <c r="H145" s="21" t="s">
        <v>14</v>
      </c>
      <c r="I145" s="21" t="s">
        <v>72</v>
      </c>
      <c r="J145" s="48" t="s">
        <v>259</v>
      </c>
      <c r="K145" s="43">
        <v>1515.5</v>
      </c>
      <c r="L145" s="43">
        <v>1515.5</v>
      </c>
      <c r="M145" s="43">
        <f t="shared" si="2"/>
        <v>100</v>
      </c>
    </row>
    <row r="146" spans="1:13" ht="63">
      <c r="A146" s="20">
        <v>139</v>
      </c>
      <c r="B146" s="21" t="s">
        <v>31</v>
      </c>
      <c r="C146" s="21" t="s">
        <v>43</v>
      </c>
      <c r="D146" s="21" t="s">
        <v>21</v>
      </c>
      <c r="E146" s="21" t="s">
        <v>87</v>
      </c>
      <c r="F146" s="21" t="s">
        <v>91</v>
      </c>
      <c r="G146" s="21" t="s">
        <v>25</v>
      </c>
      <c r="H146" s="21" t="s">
        <v>14</v>
      </c>
      <c r="I146" s="21" t="s">
        <v>72</v>
      </c>
      <c r="J146" s="49" t="s">
        <v>90</v>
      </c>
      <c r="K146" s="43">
        <v>2870.6</v>
      </c>
      <c r="L146" s="43">
        <v>2870.6</v>
      </c>
      <c r="M146" s="43">
        <f t="shared" si="2"/>
        <v>100</v>
      </c>
    </row>
    <row r="147" spans="1:13" ht="94.5">
      <c r="A147" s="20">
        <v>140</v>
      </c>
      <c r="B147" s="21" t="s">
        <v>31</v>
      </c>
      <c r="C147" s="21" t="s">
        <v>43</v>
      </c>
      <c r="D147" s="21" t="s">
        <v>21</v>
      </c>
      <c r="E147" s="21" t="s">
        <v>87</v>
      </c>
      <c r="F147" s="21" t="s">
        <v>36</v>
      </c>
      <c r="G147" s="21" t="s">
        <v>25</v>
      </c>
      <c r="H147" s="21" t="s">
        <v>14</v>
      </c>
      <c r="I147" s="21" t="s">
        <v>72</v>
      </c>
      <c r="J147" s="49" t="s">
        <v>94</v>
      </c>
      <c r="K147" s="43">
        <v>6.9</v>
      </c>
      <c r="L147" s="43">
        <v>6.9</v>
      </c>
      <c r="M147" s="43">
        <f t="shared" si="2"/>
        <v>100</v>
      </c>
    </row>
    <row r="148" spans="1:13" ht="18.75">
      <c r="A148" s="20">
        <v>141</v>
      </c>
      <c r="B148" s="21" t="s">
        <v>12</v>
      </c>
      <c r="C148" s="21" t="s">
        <v>43</v>
      </c>
      <c r="D148" s="21" t="s">
        <v>21</v>
      </c>
      <c r="E148" s="21" t="s">
        <v>61</v>
      </c>
      <c r="F148" s="21" t="s">
        <v>12</v>
      </c>
      <c r="G148" s="21" t="s">
        <v>25</v>
      </c>
      <c r="H148" s="21" t="s">
        <v>14</v>
      </c>
      <c r="I148" s="21" t="s">
        <v>72</v>
      </c>
      <c r="J148" s="49" t="s">
        <v>228</v>
      </c>
      <c r="K148" s="43">
        <f>SUM(K149:K163)</f>
        <v>97257.299999999974</v>
      </c>
      <c r="L148" s="43">
        <f>SUM(L149:L163)</f>
        <v>95565.199999999983</v>
      </c>
      <c r="M148" s="43">
        <f t="shared" si="2"/>
        <v>98.260182012044353</v>
      </c>
    </row>
    <row r="149" spans="1:13" ht="63">
      <c r="A149" s="20">
        <v>142</v>
      </c>
      <c r="B149" s="21" t="s">
        <v>31</v>
      </c>
      <c r="C149" s="21" t="s">
        <v>43</v>
      </c>
      <c r="D149" s="21" t="s">
        <v>21</v>
      </c>
      <c r="E149" s="21" t="s">
        <v>61</v>
      </c>
      <c r="F149" s="21" t="s">
        <v>48</v>
      </c>
      <c r="G149" s="21" t="s">
        <v>25</v>
      </c>
      <c r="H149" s="21" t="s">
        <v>14</v>
      </c>
      <c r="I149" s="21" t="s">
        <v>72</v>
      </c>
      <c r="J149" s="50" t="s">
        <v>227</v>
      </c>
      <c r="K149" s="45">
        <v>48706.2</v>
      </c>
      <c r="L149" s="45">
        <v>47944.4</v>
      </c>
      <c r="M149" s="43">
        <f t="shared" si="2"/>
        <v>98.435928074865217</v>
      </c>
    </row>
    <row r="150" spans="1:13" ht="110.25">
      <c r="A150" s="20">
        <v>143</v>
      </c>
      <c r="B150" s="21" t="s">
        <v>31</v>
      </c>
      <c r="C150" s="21" t="s">
        <v>43</v>
      </c>
      <c r="D150" s="21" t="s">
        <v>21</v>
      </c>
      <c r="E150" s="21" t="s">
        <v>229</v>
      </c>
      <c r="F150" s="21" t="s">
        <v>265</v>
      </c>
      <c r="G150" s="21" t="s">
        <v>25</v>
      </c>
      <c r="H150" s="21" t="s">
        <v>14</v>
      </c>
      <c r="I150" s="21" t="s">
        <v>72</v>
      </c>
      <c r="J150" s="50" t="s">
        <v>266</v>
      </c>
      <c r="K150" s="45">
        <v>383.3</v>
      </c>
      <c r="L150" s="45">
        <v>383.3</v>
      </c>
      <c r="M150" s="43">
        <f t="shared" si="2"/>
        <v>100</v>
      </c>
    </row>
    <row r="151" spans="1:13" ht="94.5">
      <c r="A151" s="20">
        <v>144</v>
      </c>
      <c r="B151" s="21" t="s">
        <v>31</v>
      </c>
      <c r="C151" s="21" t="s">
        <v>43</v>
      </c>
      <c r="D151" s="21" t="s">
        <v>21</v>
      </c>
      <c r="E151" s="21" t="s">
        <v>229</v>
      </c>
      <c r="F151" s="21" t="s">
        <v>230</v>
      </c>
      <c r="G151" s="21" t="s">
        <v>25</v>
      </c>
      <c r="H151" s="21" t="s">
        <v>14</v>
      </c>
      <c r="I151" s="21" t="s">
        <v>72</v>
      </c>
      <c r="J151" s="50" t="s">
        <v>234</v>
      </c>
      <c r="K151" s="45">
        <v>26021</v>
      </c>
      <c r="L151" s="45">
        <v>25843.599999999999</v>
      </c>
      <c r="M151" s="43">
        <f t="shared" ref="M151:M166" si="3">SUM(L151/K151*100)</f>
        <v>99.318242957611162</v>
      </c>
    </row>
    <row r="152" spans="1:13" ht="47.25">
      <c r="A152" s="20">
        <v>145</v>
      </c>
      <c r="B152" s="21" t="s">
        <v>31</v>
      </c>
      <c r="C152" s="21" t="s">
        <v>43</v>
      </c>
      <c r="D152" s="21" t="s">
        <v>21</v>
      </c>
      <c r="E152" s="21" t="s">
        <v>229</v>
      </c>
      <c r="F152" s="21" t="s">
        <v>214</v>
      </c>
      <c r="G152" s="21" t="s">
        <v>25</v>
      </c>
      <c r="H152" s="21" t="s">
        <v>14</v>
      </c>
      <c r="I152" s="21" t="s">
        <v>72</v>
      </c>
      <c r="J152" s="50" t="s">
        <v>235</v>
      </c>
      <c r="K152" s="45">
        <v>150</v>
      </c>
      <c r="L152" s="45">
        <v>150</v>
      </c>
      <c r="M152" s="43">
        <f t="shared" si="3"/>
        <v>100</v>
      </c>
    </row>
    <row r="153" spans="1:13" ht="126">
      <c r="A153" s="20">
        <v>146</v>
      </c>
      <c r="B153" s="21" t="s">
        <v>31</v>
      </c>
      <c r="C153" s="21" t="s">
        <v>43</v>
      </c>
      <c r="D153" s="21" t="s">
        <v>21</v>
      </c>
      <c r="E153" s="21" t="s">
        <v>231</v>
      </c>
      <c r="F153" s="21" t="s">
        <v>66</v>
      </c>
      <c r="G153" s="21" t="s">
        <v>25</v>
      </c>
      <c r="H153" s="21" t="s">
        <v>269</v>
      </c>
      <c r="I153" s="21" t="s">
        <v>72</v>
      </c>
      <c r="J153" s="50" t="s">
        <v>270</v>
      </c>
      <c r="K153" s="45">
        <v>254.9</v>
      </c>
      <c r="L153" s="45">
        <v>197.5</v>
      </c>
      <c r="M153" s="43">
        <f t="shared" si="3"/>
        <v>77.481365241271078</v>
      </c>
    </row>
    <row r="154" spans="1:13" ht="78.75">
      <c r="A154" s="20"/>
      <c r="B154" s="21" t="s">
        <v>31</v>
      </c>
      <c r="C154" s="21" t="s">
        <v>43</v>
      </c>
      <c r="D154" s="21" t="s">
        <v>21</v>
      </c>
      <c r="E154" s="21" t="s">
        <v>231</v>
      </c>
      <c r="F154" s="21" t="s">
        <v>66</v>
      </c>
      <c r="G154" s="21" t="s">
        <v>25</v>
      </c>
      <c r="H154" s="21" t="s">
        <v>315</v>
      </c>
      <c r="I154" s="21" t="s">
        <v>72</v>
      </c>
      <c r="J154" s="51" t="s">
        <v>316</v>
      </c>
      <c r="K154" s="45">
        <v>2714</v>
      </c>
      <c r="L154" s="45">
        <v>2714</v>
      </c>
      <c r="M154" s="43">
        <f t="shared" si="3"/>
        <v>100</v>
      </c>
    </row>
    <row r="155" spans="1:13" ht="63">
      <c r="A155" s="20">
        <v>147</v>
      </c>
      <c r="B155" s="21" t="s">
        <v>31</v>
      </c>
      <c r="C155" s="21" t="s">
        <v>43</v>
      </c>
      <c r="D155" s="21" t="s">
        <v>21</v>
      </c>
      <c r="E155" s="21" t="s">
        <v>231</v>
      </c>
      <c r="F155" s="21" t="s">
        <v>66</v>
      </c>
      <c r="G155" s="21" t="s">
        <v>25</v>
      </c>
      <c r="H155" s="21" t="s">
        <v>291</v>
      </c>
      <c r="I155" s="21" t="s">
        <v>72</v>
      </c>
      <c r="J155" s="50" t="s">
        <v>292</v>
      </c>
      <c r="K155" s="45">
        <v>549.4</v>
      </c>
      <c r="L155" s="45">
        <v>341.9</v>
      </c>
      <c r="M155" s="43">
        <f t="shared" si="3"/>
        <v>62.231525300327625</v>
      </c>
    </row>
    <row r="156" spans="1:13" ht="63">
      <c r="A156" s="20">
        <v>148</v>
      </c>
      <c r="B156" s="21" t="s">
        <v>31</v>
      </c>
      <c r="C156" s="21" t="s">
        <v>43</v>
      </c>
      <c r="D156" s="21" t="s">
        <v>21</v>
      </c>
      <c r="E156" s="21" t="s">
        <v>231</v>
      </c>
      <c r="F156" s="21" t="s">
        <v>66</v>
      </c>
      <c r="G156" s="21" t="s">
        <v>25</v>
      </c>
      <c r="H156" s="21" t="s">
        <v>233</v>
      </c>
      <c r="I156" s="21" t="s">
        <v>72</v>
      </c>
      <c r="J156" s="50" t="s">
        <v>236</v>
      </c>
      <c r="K156" s="45">
        <v>5007.3999999999996</v>
      </c>
      <c r="L156" s="45">
        <v>5007.3999999999996</v>
      </c>
      <c r="M156" s="43">
        <f t="shared" si="3"/>
        <v>100</v>
      </c>
    </row>
    <row r="157" spans="1:13" ht="63">
      <c r="A157" s="20">
        <v>149</v>
      </c>
      <c r="B157" s="21" t="s">
        <v>31</v>
      </c>
      <c r="C157" s="21" t="s">
        <v>43</v>
      </c>
      <c r="D157" s="21" t="s">
        <v>21</v>
      </c>
      <c r="E157" s="21" t="s">
        <v>231</v>
      </c>
      <c r="F157" s="21" t="s">
        <v>66</v>
      </c>
      <c r="G157" s="21" t="s">
        <v>25</v>
      </c>
      <c r="H157" s="21" t="s">
        <v>232</v>
      </c>
      <c r="I157" s="21" t="s">
        <v>72</v>
      </c>
      <c r="J157" s="50" t="s">
        <v>237</v>
      </c>
      <c r="K157" s="45">
        <v>231.7</v>
      </c>
      <c r="L157" s="45">
        <v>231.7</v>
      </c>
      <c r="M157" s="43">
        <f t="shared" si="3"/>
        <v>100</v>
      </c>
    </row>
    <row r="158" spans="1:13" ht="78.75">
      <c r="A158" s="20">
        <v>150</v>
      </c>
      <c r="B158" s="21" t="s">
        <v>31</v>
      </c>
      <c r="C158" s="21" t="s">
        <v>43</v>
      </c>
      <c r="D158" s="21" t="s">
        <v>21</v>
      </c>
      <c r="E158" s="21" t="s">
        <v>231</v>
      </c>
      <c r="F158" s="21" t="s">
        <v>66</v>
      </c>
      <c r="G158" s="21" t="s">
        <v>25</v>
      </c>
      <c r="H158" s="21" t="s">
        <v>306</v>
      </c>
      <c r="I158" s="21" t="s">
        <v>72</v>
      </c>
      <c r="J158" s="50" t="s">
        <v>309</v>
      </c>
      <c r="K158" s="45">
        <v>4500</v>
      </c>
      <c r="L158" s="45">
        <v>4012</v>
      </c>
      <c r="M158" s="43">
        <f t="shared" si="3"/>
        <v>89.155555555555551</v>
      </c>
    </row>
    <row r="159" spans="1:13" ht="63">
      <c r="A159" s="20">
        <v>151</v>
      </c>
      <c r="B159" s="21" t="s">
        <v>31</v>
      </c>
      <c r="C159" s="21" t="s">
        <v>43</v>
      </c>
      <c r="D159" s="21" t="s">
        <v>21</v>
      </c>
      <c r="E159" s="21" t="s">
        <v>231</v>
      </c>
      <c r="F159" s="21" t="s">
        <v>66</v>
      </c>
      <c r="G159" s="21" t="s">
        <v>25</v>
      </c>
      <c r="H159" s="21" t="s">
        <v>267</v>
      </c>
      <c r="I159" s="21" t="s">
        <v>72</v>
      </c>
      <c r="J159" s="50" t="s">
        <v>268</v>
      </c>
      <c r="K159" s="45">
        <v>90.7</v>
      </c>
      <c r="L159" s="45">
        <v>90.7</v>
      </c>
      <c r="M159" s="43">
        <f t="shared" si="3"/>
        <v>100</v>
      </c>
    </row>
    <row r="160" spans="1:13" ht="47.25">
      <c r="A160" s="20">
        <v>152</v>
      </c>
      <c r="B160" s="21" t="s">
        <v>31</v>
      </c>
      <c r="C160" s="21" t="s">
        <v>43</v>
      </c>
      <c r="D160" s="21" t="s">
        <v>21</v>
      </c>
      <c r="E160" s="21" t="s">
        <v>231</v>
      </c>
      <c r="F160" s="21" t="s">
        <v>66</v>
      </c>
      <c r="G160" s="21" t="s">
        <v>25</v>
      </c>
      <c r="H160" s="21" t="s">
        <v>293</v>
      </c>
      <c r="I160" s="21" t="s">
        <v>72</v>
      </c>
      <c r="J160" s="50" t="s">
        <v>295</v>
      </c>
      <c r="K160" s="45">
        <v>4259.2</v>
      </c>
      <c r="L160" s="45">
        <v>4259.2</v>
      </c>
      <c r="M160" s="43">
        <f t="shared" si="3"/>
        <v>100</v>
      </c>
    </row>
    <row r="161" spans="1:13" ht="47.25">
      <c r="A161" s="20">
        <v>153</v>
      </c>
      <c r="B161" s="21" t="s">
        <v>31</v>
      </c>
      <c r="C161" s="21" t="s">
        <v>43</v>
      </c>
      <c r="D161" s="21" t="s">
        <v>21</v>
      </c>
      <c r="E161" s="21" t="s">
        <v>231</v>
      </c>
      <c r="F161" s="21" t="s">
        <v>66</v>
      </c>
      <c r="G161" s="21" t="s">
        <v>25</v>
      </c>
      <c r="H161" s="21" t="s">
        <v>307</v>
      </c>
      <c r="I161" s="21" t="s">
        <v>72</v>
      </c>
      <c r="J161" s="50" t="s">
        <v>310</v>
      </c>
      <c r="K161" s="45">
        <v>1000</v>
      </c>
      <c r="L161" s="45">
        <v>1000</v>
      </c>
      <c r="M161" s="43">
        <f t="shared" si="3"/>
        <v>100</v>
      </c>
    </row>
    <row r="162" spans="1:13" ht="63">
      <c r="A162" s="20">
        <v>154</v>
      </c>
      <c r="B162" s="21" t="s">
        <v>31</v>
      </c>
      <c r="C162" s="21" t="s">
        <v>43</v>
      </c>
      <c r="D162" s="21" t="s">
        <v>21</v>
      </c>
      <c r="E162" s="21" t="s">
        <v>231</v>
      </c>
      <c r="F162" s="21" t="s">
        <v>66</v>
      </c>
      <c r="G162" s="21" t="s">
        <v>25</v>
      </c>
      <c r="H162" s="21" t="s">
        <v>294</v>
      </c>
      <c r="I162" s="21" t="s">
        <v>72</v>
      </c>
      <c r="J162" s="50" t="s">
        <v>296</v>
      </c>
      <c r="K162" s="45">
        <v>1837.5</v>
      </c>
      <c r="L162" s="45">
        <v>1837.5</v>
      </c>
      <c r="M162" s="43">
        <f t="shared" si="3"/>
        <v>100</v>
      </c>
    </row>
    <row r="163" spans="1:13" ht="63">
      <c r="A163" s="20">
        <v>155</v>
      </c>
      <c r="B163" s="21" t="s">
        <v>31</v>
      </c>
      <c r="C163" s="21" t="s">
        <v>43</v>
      </c>
      <c r="D163" s="21" t="s">
        <v>21</v>
      </c>
      <c r="E163" s="21" t="s">
        <v>231</v>
      </c>
      <c r="F163" s="21" t="s">
        <v>66</v>
      </c>
      <c r="G163" s="21" t="s">
        <v>25</v>
      </c>
      <c r="H163" s="21" t="s">
        <v>308</v>
      </c>
      <c r="I163" s="21" t="s">
        <v>72</v>
      </c>
      <c r="J163" s="50" t="s">
        <v>311</v>
      </c>
      <c r="K163" s="45">
        <v>1552</v>
      </c>
      <c r="L163" s="45">
        <v>1552</v>
      </c>
      <c r="M163" s="43">
        <f t="shared" si="3"/>
        <v>100</v>
      </c>
    </row>
    <row r="164" spans="1:13" ht="47.25">
      <c r="A164" s="20">
        <v>156</v>
      </c>
      <c r="B164" s="52" t="s">
        <v>31</v>
      </c>
      <c r="C164" s="52" t="s">
        <v>43</v>
      </c>
      <c r="D164" s="52" t="s">
        <v>256</v>
      </c>
      <c r="E164" s="52" t="s">
        <v>25</v>
      </c>
      <c r="F164" s="52" t="s">
        <v>35</v>
      </c>
      <c r="G164" s="52" t="s">
        <v>25</v>
      </c>
      <c r="H164" s="52" t="s">
        <v>14</v>
      </c>
      <c r="I164" s="52" t="s">
        <v>72</v>
      </c>
      <c r="J164" s="53" t="s">
        <v>257</v>
      </c>
      <c r="K164" s="45">
        <v>397</v>
      </c>
      <c r="L164" s="45">
        <v>397</v>
      </c>
      <c r="M164" s="43">
        <f t="shared" si="3"/>
        <v>100</v>
      </c>
    </row>
    <row r="165" spans="1:13" ht="63">
      <c r="A165" s="20">
        <v>157</v>
      </c>
      <c r="B165" s="52" t="s">
        <v>31</v>
      </c>
      <c r="C165" s="52" t="s">
        <v>43</v>
      </c>
      <c r="D165" s="52" t="s">
        <v>161</v>
      </c>
      <c r="E165" s="52" t="s">
        <v>13</v>
      </c>
      <c r="F165" s="52" t="s">
        <v>12</v>
      </c>
      <c r="G165" s="52" t="s">
        <v>25</v>
      </c>
      <c r="H165" s="52" t="s">
        <v>14</v>
      </c>
      <c r="I165" s="52" t="s">
        <v>72</v>
      </c>
      <c r="J165" s="53" t="s">
        <v>238</v>
      </c>
      <c r="K165" s="45">
        <v>-1276.9000000000001</v>
      </c>
      <c r="L165" s="45">
        <v>-1276.9000000000001</v>
      </c>
      <c r="M165" s="43">
        <f t="shared" si="3"/>
        <v>100</v>
      </c>
    </row>
    <row r="166" spans="1:13" ht="18.7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26">
        <f>K9+K96</f>
        <v>1473649.7000000002</v>
      </c>
      <c r="L166" s="26">
        <f>L9+L96</f>
        <v>1447995.4000000001</v>
      </c>
      <c r="M166" s="24">
        <f t="shared" si="3"/>
        <v>98.259131732595606</v>
      </c>
    </row>
  </sheetData>
  <mergeCells count="12">
    <mergeCell ref="J1:M1"/>
    <mergeCell ref="J2:M2"/>
    <mergeCell ref="J3:M3"/>
    <mergeCell ref="A4:M4"/>
    <mergeCell ref="A166:J166"/>
    <mergeCell ref="J5:M5"/>
    <mergeCell ref="A6:A7"/>
    <mergeCell ref="B6:I6"/>
    <mergeCell ref="J6:J7"/>
    <mergeCell ref="K6:K7"/>
    <mergeCell ref="L6:L7"/>
    <mergeCell ref="M6:M7"/>
  </mergeCells>
  <phoneticPr fontId="0" type="noConversion"/>
  <pageMargins left="0.74803149606299213" right="0.55118110236220474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2024-04-24T06:08:15Z</cp:lastPrinted>
  <dcterms:created xsi:type="dcterms:W3CDTF">1996-10-08T23:32:33Z</dcterms:created>
  <dcterms:modified xsi:type="dcterms:W3CDTF">2024-04-24T06:08:59Z</dcterms:modified>
</cp:coreProperties>
</file>